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z\Documents\RE\CSTC-Tools\Excel Tools\A remettre\"/>
    </mc:Choice>
  </mc:AlternateContent>
  <xr:revisionPtr revIDLastSave="0" documentId="8_{FF705C32-3630-4880-AA34-2041CE13C8DB}" xr6:coauthVersionLast="47" xr6:coauthVersionMax="47" xr10:uidLastSave="{00000000-0000-0000-0000-000000000000}"/>
  <bookViews>
    <workbookView xWindow="14325" yWindow="75" windowWidth="14505" windowHeight="17235" xr2:uid="{00000000-000D-0000-FFFF-FFFF00000000}"/>
  </bookViews>
  <sheets>
    <sheet name="Info" sheetId="12" r:id="rId1"/>
    <sheet name="Calcul - Berekening" sheetId="9" r:id="rId2"/>
    <sheet name="Directives" sheetId="14" r:id="rId3"/>
    <sheet name="Richtlijnen" sheetId="13" r:id="rId4"/>
    <sheet name="GA_cookies" sheetId="17" state="veryHidden" r:id="rId5"/>
    <sheet name="Coef d'expansion" sheetId="3" state="hidden" r:id="rId6"/>
    <sheet name="Langage" sheetId="16" state="hidden" r:id="rId7"/>
  </sheets>
  <definedNames>
    <definedName name="OLE_LINK10" localSheetId="2">Directives!$B$107</definedName>
    <definedName name="OLE_LINK2" localSheetId="2">Directives!$B$136</definedName>
    <definedName name="_xlnm.Print_Area" localSheetId="1">'Calcul - Berekening'!$B$4:$K$51</definedName>
    <definedName name="_xlnm.Print_Area" localSheetId="2">Directives!$B$1:$K$104</definedName>
    <definedName name="_xlnm.Print_Area" localSheetId="3">Richtlijnen!$B$1:$K$102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1" i="9" l="1"/>
  <c r="J72" i="9"/>
  <c r="J73" i="9"/>
  <c r="J74" i="9"/>
  <c r="J75" i="9"/>
  <c r="J76" i="9"/>
  <c r="J77" i="9"/>
  <c r="J78" i="9"/>
  <c r="J79" i="9"/>
  <c r="J80" i="9"/>
  <c r="J70" i="9"/>
  <c r="I45" i="9" l="1"/>
  <c r="I19" i="9"/>
  <c r="I18" i="9"/>
  <c r="I46" i="9" l="1"/>
  <c r="I37" i="9"/>
  <c r="I38" i="9" s="1"/>
  <c r="I39" i="9" s="1"/>
  <c r="I26" i="9" l="1"/>
  <c r="A3" i="16" l="1"/>
  <c r="A14" i="16" l="1"/>
  <c r="B17" i="9" s="1"/>
  <c r="A4" i="16"/>
  <c r="A6" i="16"/>
  <c r="A47" i="16"/>
  <c r="B11" i="9" s="1"/>
  <c r="A27" i="16"/>
  <c r="B39" i="9" s="1"/>
  <c r="A21" i="16"/>
  <c r="B27" i="9" s="1"/>
  <c r="A23" i="16"/>
  <c r="B32" i="9" s="1"/>
  <c r="A24" i="16"/>
  <c r="B33" i="9" s="1"/>
  <c r="A19" i="16"/>
  <c r="B25" i="9" s="1"/>
  <c r="A20" i="16"/>
  <c r="B26" i="9" s="1"/>
  <c r="A11" i="16"/>
  <c r="B41" i="9" s="1"/>
  <c r="A10" i="16"/>
  <c r="B35" i="9" s="1"/>
  <c r="A45" i="16"/>
  <c r="B9" i="9" s="1"/>
  <c r="A37" i="16"/>
  <c r="A42" i="16"/>
  <c r="B50" i="9" s="1"/>
  <c r="A28" i="16"/>
  <c r="B43" i="9" s="1"/>
  <c r="A48" i="16"/>
  <c r="B12" i="9" s="1"/>
  <c r="A29" i="16"/>
  <c r="B44" i="9" s="1"/>
  <c r="A8" i="16"/>
  <c r="B23" i="9" s="1"/>
  <c r="A30" i="16"/>
  <c r="B45" i="9" s="1"/>
  <c r="A9" i="16"/>
  <c r="B30" i="9" s="1"/>
  <c r="A31" i="16"/>
  <c r="B46" i="9" s="1"/>
  <c r="A12" i="16"/>
  <c r="A32" i="16"/>
  <c r="A13" i="16"/>
  <c r="B16" i="9" s="1"/>
  <c r="A18" i="16"/>
  <c r="B21" i="9" s="1"/>
  <c r="A41" i="16"/>
  <c r="B49" i="9" s="1"/>
  <c r="A46" i="16"/>
  <c r="B10" i="9" s="1"/>
  <c r="A22" i="16"/>
  <c r="B28" i="9" s="1"/>
  <c r="A7" i="16"/>
  <c r="B14" i="9" s="1"/>
  <c r="A40" i="16"/>
  <c r="A36" i="16"/>
  <c r="A49" i="16"/>
  <c r="H8" i="9" s="1"/>
  <c r="A15" i="16"/>
  <c r="B18" i="9" s="1"/>
  <c r="A33" i="16"/>
  <c r="A5" i="16"/>
  <c r="B4" i="9" s="1"/>
  <c r="A16" i="16"/>
  <c r="B19" i="9" s="1"/>
  <c r="A25" i="16"/>
  <c r="B37" i="9" s="1"/>
  <c r="A34" i="16"/>
  <c r="A44" i="16"/>
  <c r="B8" i="9" s="1"/>
  <c r="B6" i="9"/>
  <c r="A17" i="16"/>
  <c r="B20" i="9" s="1"/>
  <c r="A26" i="16"/>
  <c r="A35" i="16"/>
  <c r="B38" i="9" l="1"/>
  <c r="I25" i="9"/>
  <c r="I33" i="9" s="1"/>
  <c r="I28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 Delmotte</author>
  </authors>
  <commentList>
    <comment ref="I3" authorId="0" shapeId="0" xr:uid="{00000000-0006-0000-0400-000001000000}">
      <text>
        <r>
          <rPr>
            <sz val="9"/>
            <color indexed="81"/>
            <rFont val="Tahoma"/>
            <family val="2"/>
          </rPr>
          <t>La présence d'antigel réduit la pression vapeur. On se place donc du côté de la sécurité en considérant toujours la pression vapeur de l'eau sans antigel.</t>
        </r>
      </text>
    </comment>
  </commentList>
</comments>
</file>

<file path=xl/sharedStrings.xml><?xml version="1.0" encoding="utf-8"?>
<sst xmlns="http://schemas.openxmlformats.org/spreadsheetml/2006/main" count="143" uniqueCount="129">
  <si>
    <t>°C</t>
  </si>
  <si>
    <t></t>
  </si>
  <si>
    <t>%</t>
  </si>
  <si>
    <t>bar</t>
  </si>
  <si>
    <t>l</t>
  </si>
  <si>
    <t>m</t>
  </si>
  <si>
    <t>4 Contenance en eau de l'installation</t>
  </si>
  <si>
    <t>e</t>
  </si>
  <si>
    <t>Données relatives à l'installation</t>
  </si>
  <si>
    <t>Choix du vase d'expansion</t>
  </si>
  <si>
    <t>Keuze van het expansievat</t>
  </si>
  <si>
    <t>Invoergegevens voor de installatie</t>
  </si>
  <si>
    <r>
      <t>q</t>
    </r>
    <r>
      <rPr>
        <vertAlign val="subscript"/>
        <sz val="11"/>
        <color rgb="FF808080"/>
        <rFont val="Arial"/>
        <family val="2"/>
      </rPr>
      <t>max</t>
    </r>
  </si>
  <si>
    <t>Développé dans le cadre du projet belge "PME - antenne normes"</t>
  </si>
  <si>
    <t>Ontwikkeld in het kader van het Belgische project "KMO - normenantenne"</t>
  </si>
  <si>
    <t>mauvaise utilisation du programme ou des erreurs qui en résulteraient.</t>
  </si>
  <si>
    <t>of de verkeerde resultaten die eruit zouden voortkomen.</t>
  </si>
  <si>
    <t>gegevens, noch voor het verkeerde gebruik van de software</t>
  </si>
  <si>
    <r>
      <t>V</t>
    </r>
    <r>
      <rPr>
        <vertAlign val="subscript"/>
        <sz val="11"/>
        <color rgb="FF808080"/>
        <rFont val="Arial"/>
        <family val="2"/>
      </rPr>
      <t>system</t>
    </r>
  </si>
  <si>
    <r>
      <t>h</t>
    </r>
    <r>
      <rPr>
        <vertAlign val="subscript"/>
        <sz val="11"/>
        <color rgb="FF808080"/>
        <rFont val="Arial"/>
        <family val="2"/>
      </rPr>
      <t>st</t>
    </r>
  </si>
  <si>
    <r>
      <t>p</t>
    </r>
    <r>
      <rPr>
        <vertAlign val="subscript"/>
        <sz val="11"/>
        <color rgb="FF808080"/>
        <rFont val="Arial"/>
        <family val="2"/>
      </rPr>
      <t>v</t>
    </r>
  </si>
  <si>
    <t>1 Température maximale de service</t>
  </si>
  <si>
    <r>
      <t>V</t>
    </r>
    <r>
      <rPr>
        <vertAlign val="subscript"/>
        <sz val="11"/>
        <color rgb="FF808080"/>
        <rFont val="Arial"/>
        <family val="2"/>
      </rPr>
      <t>wr,min</t>
    </r>
    <r>
      <rPr>
        <sz val="11"/>
        <color rgb="FF808080"/>
        <rFont val="Arial"/>
        <family val="2"/>
      </rPr>
      <t xml:space="preserve"> = max [V</t>
    </r>
    <r>
      <rPr>
        <vertAlign val="subscript"/>
        <sz val="11"/>
        <color rgb="FF808080"/>
        <rFont val="Arial"/>
        <family val="2"/>
      </rPr>
      <t>system</t>
    </r>
    <r>
      <rPr>
        <sz val="11"/>
        <color rgb="FF808080"/>
        <rFont val="Arial"/>
        <family val="2"/>
      </rPr>
      <t xml:space="preserve"> </t>
    </r>
    <r>
      <rPr>
        <sz val="9"/>
        <color rgb="FF808080"/>
        <rFont val="Arial"/>
        <family val="2"/>
      </rPr>
      <t>x</t>
    </r>
    <r>
      <rPr>
        <sz val="11"/>
        <color rgb="FF808080"/>
        <rFont val="Arial"/>
        <family val="2"/>
      </rPr>
      <t xml:space="preserve"> 0,005; 3]</t>
    </r>
  </si>
  <si>
    <t>Références</t>
  </si>
  <si>
    <t>Dossier</t>
  </si>
  <si>
    <t>Nom</t>
  </si>
  <si>
    <t>Adresse</t>
  </si>
  <si>
    <t>Commune</t>
  </si>
  <si>
    <t>Commentaire</t>
  </si>
  <si>
    <t>Français</t>
  </si>
  <si>
    <t>Nederlands</t>
  </si>
  <si>
    <t xml:space="preserve">   Langue / Taal :</t>
  </si>
  <si>
    <t>Choix</t>
  </si>
  <si>
    <t>Referentie</t>
  </si>
  <si>
    <t>Naam</t>
  </si>
  <si>
    <t>Adres</t>
  </si>
  <si>
    <t>Gemeente</t>
  </si>
  <si>
    <t>Commentaar</t>
  </si>
  <si>
    <t xml:space="preserve">    Date</t>
  </si>
  <si>
    <t xml:space="preserve">    Datum</t>
  </si>
  <si>
    <t>NBN EN 12828:2013 - Bijlage D</t>
  </si>
  <si>
    <t>NBN EN 12828:2013 - Annexe D</t>
  </si>
  <si>
    <t>1 Maximale bedrijfstemperatuur</t>
  </si>
  <si>
    <t>-</t>
  </si>
  <si>
    <t>Dimensionering van gesloten expansievaten</t>
  </si>
  <si>
    <t>met constante druk</t>
  </si>
  <si>
    <t>Dimensionnement des vases d'expansion fermés</t>
  </si>
  <si>
    <t>à pression constante</t>
  </si>
  <si>
    <t>Tableau de calcul du vase d'expansion fermé à pression constante</t>
  </si>
  <si>
    <t>Calcul théorique du vase d'expansion</t>
  </si>
  <si>
    <t>Rekenblad gesloten expansievat met constante druk</t>
  </si>
  <si>
    <t>Theoretische berekening van het expansievat</t>
  </si>
  <si>
    <t xml:space="preserve">  minimale requise de la chaudière et/ou de la pression minimale requise à l'aspiration de la pompe</t>
  </si>
  <si>
    <t>(1) La pression à régler doit éventuellement être accrue pour tenir compte de la pression de fonctionnement</t>
  </si>
  <si>
    <t>(1) De geregelde druk dient eventueel verhoogd te worden om rekening te houden met de minimale</t>
  </si>
  <si>
    <t xml:space="preserve"> werkingsdruk van de ketel en/of de minimale waarde aan de zuigzijde van de pomp</t>
  </si>
  <si>
    <r>
      <t>V</t>
    </r>
    <r>
      <rPr>
        <vertAlign val="subscript"/>
        <sz val="11"/>
        <color rgb="FF808080"/>
        <rFont val="Arial"/>
        <family val="2"/>
      </rPr>
      <t>ex</t>
    </r>
    <r>
      <rPr>
        <sz val="11"/>
        <color rgb="FF808080"/>
        <rFont val="Arial"/>
        <family val="2"/>
      </rPr>
      <t xml:space="preserve"> = V</t>
    </r>
    <r>
      <rPr>
        <vertAlign val="subscript"/>
        <sz val="11"/>
        <color rgb="FF808080"/>
        <rFont val="Arial"/>
        <family val="2"/>
      </rPr>
      <t xml:space="preserve">system  </t>
    </r>
    <r>
      <rPr>
        <sz val="11"/>
        <color rgb="FF808080"/>
        <rFont val="Arial"/>
        <family val="2"/>
      </rPr>
      <t>x e / 100</t>
    </r>
  </si>
  <si>
    <r>
      <t>p</t>
    </r>
    <r>
      <rPr>
        <vertAlign val="subscript"/>
        <sz val="11"/>
        <color rgb="FF808080"/>
        <rFont val="Arial"/>
        <family val="2"/>
      </rPr>
      <t>st</t>
    </r>
    <r>
      <rPr>
        <sz val="11"/>
        <color rgb="FF808080"/>
        <rFont val="Arial"/>
        <family val="2"/>
      </rPr>
      <t xml:space="preserve"> = h</t>
    </r>
    <r>
      <rPr>
        <vertAlign val="subscript"/>
        <sz val="11"/>
        <color rgb="FF808080"/>
        <rFont val="Arial"/>
        <family val="2"/>
      </rPr>
      <t>st</t>
    </r>
    <r>
      <rPr>
        <sz val="11"/>
        <color rgb="FF808080"/>
        <rFont val="Arial"/>
        <family val="2"/>
      </rPr>
      <t xml:space="preserve"> x 0,0981</t>
    </r>
  </si>
  <si>
    <r>
      <t>p</t>
    </r>
    <r>
      <rPr>
        <vertAlign val="subscript"/>
        <sz val="11"/>
        <color rgb="FF808080"/>
        <rFont val="Arial"/>
        <family val="2"/>
      </rPr>
      <t>reg</t>
    </r>
    <r>
      <rPr>
        <sz val="11"/>
        <color rgb="FF808080"/>
        <rFont val="Arial"/>
        <family val="2"/>
      </rPr>
      <t xml:space="preserve"> = p</t>
    </r>
    <r>
      <rPr>
        <vertAlign val="subscript"/>
        <sz val="11"/>
        <color rgb="FF808080"/>
        <rFont val="Arial"/>
        <family val="2"/>
      </rPr>
      <t>st</t>
    </r>
    <r>
      <rPr>
        <sz val="11"/>
        <color rgb="FF808080"/>
        <rFont val="Arial"/>
        <family val="2"/>
      </rPr>
      <t xml:space="preserve"> + p</t>
    </r>
    <r>
      <rPr>
        <vertAlign val="subscript"/>
        <sz val="11"/>
        <color rgb="FF808080"/>
        <rFont val="Arial"/>
        <family val="2"/>
      </rPr>
      <t>v</t>
    </r>
    <r>
      <rPr>
        <sz val="11"/>
        <color rgb="FF808080"/>
        <rFont val="Arial"/>
        <family val="2"/>
      </rPr>
      <t xml:space="preserve"> + 0,5</t>
    </r>
  </si>
  <si>
    <t>kW</t>
  </si>
  <si>
    <t>l/(h.kW)</t>
  </si>
  <si>
    <t>l/h</t>
  </si>
  <si>
    <r>
      <t>q</t>
    </r>
    <r>
      <rPr>
        <vertAlign val="subscript"/>
        <sz val="11"/>
        <color rgb="FF808080"/>
        <rFont val="Arial"/>
        <family val="2"/>
      </rPr>
      <t>mean</t>
    </r>
  </si>
  <si>
    <r>
      <t>q</t>
    </r>
    <r>
      <rPr>
        <vertAlign val="subscript"/>
        <sz val="11"/>
        <color rgb="FF808080"/>
        <rFont val="Arial"/>
        <family val="2"/>
      </rPr>
      <t>c</t>
    </r>
  </si>
  <si>
    <r>
      <rPr>
        <sz val="11"/>
        <color rgb="FF808080"/>
        <rFont val="Symbol"/>
        <family val="1"/>
        <charset val="2"/>
      </rPr>
      <t>F</t>
    </r>
    <r>
      <rPr>
        <vertAlign val="subscript"/>
        <sz val="11"/>
        <color rgb="FF808080"/>
        <rFont val="Arial"/>
        <family val="2"/>
      </rPr>
      <t>SU</t>
    </r>
  </si>
  <si>
    <r>
      <t>V</t>
    </r>
    <r>
      <rPr>
        <vertAlign val="subscript"/>
        <sz val="11"/>
        <color rgb="FF808080"/>
        <rFont val="Arial"/>
        <family val="2"/>
      </rPr>
      <t>N</t>
    </r>
    <r>
      <rPr>
        <sz val="11"/>
        <color rgb="FF808080"/>
        <rFont val="Arial"/>
        <family val="2"/>
      </rPr>
      <t xml:space="preserve"> ≥ V</t>
    </r>
    <r>
      <rPr>
        <vertAlign val="subscript"/>
        <sz val="11"/>
        <color rgb="FF808080"/>
        <rFont val="Arial"/>
        <family val="2"/>
      </rPr>
      <t>N,min</t>
    </r>
  </si>
  <si>
    <r>
      <t>V</t>
    </r>
    <r>
      <rPr>
        <vertAlign val="subscript"/>
        <sz val="11"/>
        <color rgb="FF808080"/>
        <rFont val="Arial"/>
        <family val="2"/>
      </rPr>
      <t>N,min</t>
    </r>
    <r>
      <rPr>
        <sz val="11"/>
        <color rgb="FF808080"/>
        <rFont val="Arial"/>
        <family val="2"/>
      </rPr>
      <t xml:space="preserve"> = (V</t>
    </r>
    <r>
      <rPr>
        <vertAlign val="subscript"/>
        <sz val="11"/>
        <color rgb="FF808080"/>
        <rFont val="Arial"/>
        <family val="2"/>
      </rPr>
      <t xml:space="preserve">ex </t>
    </r>
    <r>
      <rPr>
        <sz val="11"/>
        <color rgb="FF808080"/>
        <rFont val="Arial"/>
        <family val="2"/>
      </rPr>
      <t>+ V</t>
    </r>
    <r>
      <rPr>
        <vertAlign val="subscript"/>
        <sz val="11"/>
        <color rgb="FF808080"/>
        <rFont val="Arial"/>
        <family val="2"/>
      </rPr>
      <t>wr,min</t>
    </r>
    <r>
      <rPr>
        <sz val="11"/>
        <color rgb="FF808080"/>
        <rFont val="Arial"/>
        <family val="2"/>
      </rPr>
      <t xml:space="preserve">) / </t>
    </r>
    <r>
      <rPr>
        <sz val="11"/>
        <color rgb="FF808080"/>
        <rFont val="Symbol"/>
        <family val="1"/>
        <charset val="2"/>
      </rPr>
      <t>h</t>
    </r>
  </si>
  <si>
    <r>
      <t>p</t>
    </r>
    <r>
      <rPr>
        <vertAlign val="subscript"/>
        <sz val="11"/>
        <color rgb="FF808080"/>
        <rFont val="Arial"/>
        <family val="2"/>
      </rPr>
      <t>sv</t>
    </r>
    <r>
      <rPr>
        <sz val="11"/>
        <color rgb="FF808080"/>
        <rFont val="Arial"/>
        <family val="2"/>
      </rPr>
      <t xml:space="preserve"> ≥ p</t>
    </r>
    <r>
      <rPr>
        <vertAlign val="subscript"/>
        <sz val="11"/>
        <color rgb="FF808080"/>
        <rFont val="Arial"/>
        <family val="2"/>
      </rPr>
      <t>reg</t>
    </r>
    <r>
      <rPr>
        <sz val="11"/>
        <color rgb="FF808080"/>
        <rFont val="Arial"/>
        <family val="2"/>
      </rPr>
      <t xml:space="preserve"> + 0,5 + 0,5</t>
    </r>
  </si>
  <si>
    <r>
      <t>q</t>
    </r>
    <r>
      <rPr>
        <vertAlign val="subscript"/>
        <sz val="11"/>
        <color rgb="FF808080"/>
        <rFont val="Arial"/>
        <family val="2"/>
      </rPr>
      <t>com</t>
    </r>
    <r>
      <rPr>
        <sz val="11"/>
        <color rgb="FF808080"/>
        <rFont val="Arial"/>
        <family val="2"/>
      </rPr>
      <t xml:space="preserve"> = q</t>
    </r>
    <r>
      <rPr>
        <vertAlign val="subscript"/>
        <sz val="11"/>
        <color rgb="FF808080"/>
        <rFont val="Arial"/>
        <family val="2"/>
      </rPr>
      <t>c</t>
    </r>
    <r>
      <rPr>
        <sz val="11"/>
        <color rgb="FF808080"/>
        <rFont val="Arial"/>
        <family val="2"/>
      </rPr>
      <t xml:space="preserve"> x </t>
    </r>
    <r>
      <rPr>
        <sz val="11"/>
        <color rgb="FF808080"/>
        <rFont val="Symbol"/>
        <family val="1"/>
        <charset val="2"/>
      </rPr>
      <t>F</t>
    </r>
    <r>
      <rPr>
        <vertAlign val="subscript"/>
        <sz val="11"/>
        <color rgb="FF808080"/>
        <rFont val="Arial"/>
        <family val="2"/>
      </rPr>
      <t>SU</t>
    </r>
    <r>
      <rPr>
        <sz val="11"/>
        <color rgb="FF808080"/>
        <rFont val="Arial"/>
        <family val="2"/>
      </rPr>
      <t xml:space="preserve"> / 2</t>
    </r>
  </si>
  <si>
    <t>Détermination de la capacité du compresseur ou de la pompe</t>
  </si>
  <si>
    <t>Bepaling van de capaciteit van de compressor of van de pomp</t>
  </si>
  <si>
    <t>Calcul de la pression réglée dans le vase d'expansion</t>
  </si>
  <si>
    <t>Berekening van de geregelde druk in het expansievat</t>
  </si>
  <si>
    <t>2 Concentration en antigel (éthylène glycol)</t>
  </si>
  <si>
    <t>2 Antivriesproduct concentratie (ethyleenglycol)</t>
  </si>
  <si>
    <t xml:space="preserve">Coefficient d'expansion e (en %) pour différentes
concentrations de produit antigel (ethylène glycol) (en %)
</t>
  </si>
  <si>
    <t>dm³/kg</t>
  </si>
  <si>
    <t>Références:
Recknagel - Genie Climatique 2007 - Tableau 1.3.1-6
Ashrae Handbook - Fundamentals (SI) 2009 - Tableau 6 page 31.7</t>
  </si>
  <si>
    <t>* Valeurs extrapolées</t>
  </si>
  <si>
    <t>Température maximale de service</t>
  </si>
  <si>
    <t>Pression de vapeur saturante
eau pure</t>
  </si>
  <si>
    <t xml:space="preserve">Volume massique
eau pure
</t>
  </si>
  <si>
    <r>
      <t>h</t>
    </r>
    <r>
      <rPr>
        <sz val="11"/>
        <color rgb="FF808080"/>
        <rFont val="Arial"/>
        <family val="2"/>
      </rPr>
      <t xml:space="preserve">      [0,1 ; 1]</t>
    </r>
  </si>
  <si>
    <t>Débit de contraction</t>
  </si>
  <si>
    <t>l.h/kW</t>
  </si>
  <si>
    <t>3 Coefficient d'expansion (remplissage à 10°C)</t>
  </si>
  <si>
    <t>4 Pression de vapeur saturante</t>
  </si>
  <si>
    <t>6 Hauteur statique</t>
  </si>
  <si>
    <t>7 Volume d'expansion de l'eau</t>
  </si>
  <si>
    <t>8 Volume de réserve d'eau minimal</t>
  </si>
  <si>
    <t>9 Rendement d'utilisation du vase</t>
  </si>
  <si>
    <t>10 Volume nominal minimal du vase</t>
  </si>
  <si>
    <t>11 Volume nominal du vase</t>
  </si>
  <si>
    <t>13 Pression statique</t>
  </si>
  <si>
    <t>14 Pression réglée</t>
  </si>
  <si>
    <t>15 Pression de tarage de la soupape de sécurité</t>
  </si>
  <si>
    <t>16 Puissance totale installée</t>
  </si>
  <si>
    <t>17 Température d'eau moyenne</t>
  </si>
  <si>
    <t>18 Débit de contraction</t>
  </si>
  <si>
    <t>19 Capacité du compresseur ou de la pompe</t>
  </si>
  <si>
    <t>3 Expansiecoëfficiënt (vulling op 10°C)</t>
  </si>
  <si>
    <t>4 Relatieve dampdruk</t>
  </si>
  <si>
    <t>5 Waterinhoud van de installatie</t>
  </si>
  <si>
    <t>6 Statische hoogte</t>
  </si>
  <si>
    <t>7 Expansievolume van het water</t>
  </si>
  <si>
    <t>8 Minimaal reservewatervolume</t>
  </si>
  <si>
    <t>9 Gebruiksrendement van het expansievat</t>
  </si>
  <si>
    <t>10 Minimaal werkelijk volume van het vat</t>
  </si>
  <si>
    <t>11 Werkelijk volume van het vat</t>
  </si>
  <si>
    <t>13 Statische druk</t>
  </si>
  <si>
    <t>14 Geregelde druk</t>
  </si>
  <si>
    <t>15 Insteldruk van het veiligheidsventiel</t>
  </si>
  <si>
    <t>16 Geïnstalleerd vermogen</t>
  </si>
  <si>
    <t>17 Gemiddelde watertemperatuur</t>
  </si>
  <si>
    <t>18 Contractiedebiet</t>
  </si>
  <si>
    <t>19 Capaciteit van de compressor of van de pomp</t>
  </si>
  <si>
    <t>12 Volume de réserve d'eau maximal</t>
  </si>
  <si>
    <t>12 Maximaal reservewatervolume</t>
  </si>
  <si>
    <r>
      <t>V</t>
    </r>
    <r>
      <rPr>
        <vertAlign val="subscript"/>
        <sz val="11"/>
        <color rgb="FF808080"/>
        <rFont val="Arial"/>
        <family val="2"/>
      </rPr>
      <t>wr,max</t>
    </r>
    <r>
      <rPr>
        <sz val="11"/>
        <color rgb="FF808080"/>
        <rFont val="Arial"/>
        <family val="2"/>
      </rPr>
      <t xml:space="preserve"> = </t>
    </r>
    <r>
      <rPr>
        <sz val="11"/>
        <color rgb="FF808080"/>
        <rFont val="Symbol"/>
        <family val="1"/>
        <charset val="2"/>
      </rPr>
      <t>h</t>
    </r>
    <r>
      <rPr>
        <sz val="11"/>
        <color rgb="FF808080"/>
        <rFont val="Arial"/>
        <family val="2"/>
      </rPr>
      <t xml:space="preserve"> x V</t>
    </r>
    <r>
      <rPr>
        <vertAlign val="subscript"/>
        <sz val="11"/>
        <color rgb="FF808080"/>
        <rFont val="Arial"/>
        <family val="2"/>
      </rPr>
      <t>N</t>
    </r>
    <r>
      <rPr>
        <sz val="11"/>
        <color rgb="FF808080"/>
        <rFont val="Arial"/>
        <family val="2"/>
      </rPr>
      <t xml:space="preserve"> - V</t>
    </r>
    <r>
      <rPr>
        <vertAlign val="subscript"/>
        <sz val="11"/>
        <color rgb="FF808080"/>
        <rFont val="Arial"/>
        <family val="2"/>
      </rPr>
      <t>ex</t>
    </r>
  </si>
  <si>
    <t>Google Analytics ID</t>
  </si>
  <si>
    <t>Sum of openings</t>
  </si>
  <si>
    <t>Cookies accepted</t>
  </si>
  <si>
    <t>fr_be</t>
  </si>
  <si>
    <t>nl_be</t>
  </si>
  <si>
    <t>Bezoek onze website : www.buildwise.be</t>
  </si>
  <si>
    <t>Versie - Version 1.3 (2022)</t>
  </si>
  <si>
    <t xml:space="preserve">Buildwise kan niet verantwoordelijk gesteld worden voor de ingevoerde  </t>
  </si>
  <si>
    <t>Buildwise ne peut être tenu responsable des données introduites, de la</t>
  </si>
  <si>
    <t>Visitez notre site web : http://www.buildwise.be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</si>
</sst>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Wingdings"/>
      <charset val="2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sz val="11"/>
      <color theme="0"/>
      <name val="Arial"/>
      <family val="2"/>
    </font>
    <font>
      <sz val="11"/>
      <color rgb="FF808080"/>
      <name val="Arial"/>
      <family val="2"/>
    </font>
    <font>
      <sz val="9"/>
      <color rgb="FF808080"/>
      <name val="Arial"/>
      <family val="2"/>
    </font>
    <font>
      <sz val="11"/>
      <color rgb="FF808080"/>
      <name val="Symbol"/>
      <family val="1"/>
    </font>
    <font>
      <vertAlign val="subscript"/>
      <sz val="11"/>
      <color rgb="FF808080"/>
      <name val="Arial"/>
      <family val="2"/>
    </font>
    <font>
      <sz val="11"/>
      <color rgb="FF808080"/>
      <name val="Symbol"/>
      <family val="1"/>
      <charset val="2"/>
    </font>
    <font>
      <sz val="11"/>
      <color rgb="FF808080"/>
      <name val="Wingdings"/>
      <charset val="2"/>
    </font>
    <font>
      <i/>
      <sz val="9"/>
      <color rgb="FFC00000"/>
      <name val="Arial"/>
      <family val="2"/>
    </font>
    <font>
      <i/>
      <sz val="11"/>
      <name val="Arial"/>
      <family val="2"/>
    </font>
    <font>
      <sz val="10"/>
      <color rgb="FF808080"/>
      <name val="Arial"/>
      <family val="2"/>
    </font>
    <font>
      <i/>
      <sz val="11"/>
      <color rgb="FF80808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sz val="9"/>
      <color indexed="81"/>
      <name val="Tahoma"/>
      <family val="2"/>
    </font>
    <font>
      <sz val="10"/>
      <color indexed="12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14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8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/>
    <xf numFmtId="0" fontId="1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/>
    <xf numFmtId="0" fontId="1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65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0" fillId="0" borderId="0" xfId="0" applyAlignment="1">
      <alignment horizontal="left"/>
    </xf>
    <xf numFmtId="0" fontId="18" fillId="0" borderId="0" xfId="0" applyFont="1" applyFill="1"/>
    <xf numFmtId="0" fontId="2" fillId="0" borderId="6" xfId="0" applyFont="1" applyFill="1" applyBorder="1" applyProtection="1"/>
    <xf numFmtId="0" fontId="2" fillId="0" borderId="0" xfId="0" applyFont="1" applyFill="1" applyProtection="1"/>
    <xf numFmtId="0" fontId="2" fillId="0" borderId="8" xfId="0" applyFont="1" applyFill="1" applyBorder="1" applyProtection="1"/>
    <xf numFmtId="0" fontId="2" fillId="0" borderId="0" xfId="0" applyFont="1" applyFill="1" applyBorder="1" applyProtection="1"/>
    <xf numFmtId="0" fontId="2" fillId="0" borderId="1" xfId="0" applyFont="1" applyFill="1" applyBorder="1" applyProtection="1"/>
    <xf numFmtId="0" fontId="7" fillId="0" borderId="0" xfId="0" applyFont="1" applyFill="1" applyBorder="1" applyProtection="1"/>
    <xf numFmtId="0" fontId="2" fillId="0" borderId="5" xfId="0" applyFont="1" applyFill="1" applyBorder="1" applyProtection="1"/>
    <xf numFmtId="0" fontId="2" fillId="0" borderId="7" xfId="0" applyFont="1" applyFill="1" applyBorder="1" applyProtection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9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2" fontId="2" fillId="0" borderId="0" xfId="0" applyNumberFormat="1" applyFont="1" applyFill="1" applyProtection="1"/>
    <xf numFmtId="0" fontId="12" fillId="0" borderId="1" xfId="0" applyFont="1" applyFill="1" applyBorder="1" applyAlignment="1" applyProtection="1">
      <alignment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Protection="1"/>
    <xf numFmtId="0" fontId="3" fillId="0" borderId="0" xfId="0" applyFont="1" applyFill="1" applyBorder="1" applyProtection="1"/>
    <xf numFmtId="1" fontId="2" fillId="0" borderId="0" xfId="0" applyNumberFormat="1" applyFont="1" applyFill="1" applyBorder="1" applyAlignment="1" applyProtection="1">
      <alignment horizontal="center" vertical="center"/>
    </xf>
    <xf numFmtId="0" fontId="7" fillId="0" borderId="0" xfId="0" quotePrefix="1" applyFont="1" applyFill="1" applyBorder="1" applyAlignment="1" applyProtection="1">
      <alignment horizontal="center" vertical="center"/>
    </xf>
    <xf numFmtId="0" fontId="8" fillId="0" borderId="8" xfId="0" applyFont="1" applyFill="1" applyBorder="1" applyProtection="1"/>
    <xf numFmtId="0" fontId="8" fillId="0" borderId="0" xfId="0" applyFont="1" applyFill="1" applyBorder="1" applyProtection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19" fillId="0" borderId="0" xfId="0" applyFont="1" applyAlignment="1">
      <alignment horizontal="left"/>
    </xf>
    <xf numFmtId="2" fontId="19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2" fontId="2" fillId="0" borderId="3" xfId="0" applyNumberFormat="1" applyFont="1" applyFill="1" applyBorder="1" applyAlignment="1" applyProtection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2" fontId="18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6" fillId="0" borderId="0" xfId="0" applyFont="1" applyFill="1" applyProtection="1"/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/>
    <xf numFmtId="0" fontId="1" fillId="0" borderId="0" xfId="2"/>
    <xf numFmtId="0" fontId="18" fillId="0" borderId="0" xfId="0" applyFont="1" applyAlignment="1">
      <alignment horizontal="left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2" borderId="0" xfId="0" applyFont="1" applyFill="1" applyProtection="1"/>
    <xf numFmtId="0" fontId="6" fillId="2" borderId="0" xfId="0" applyFont="1" applyFill="1" applyAlignment="1" applyProtection="1">
      <alignment vertical="center"/>
    </xf>
    <xf numFmtId="0" fontId="2" fillId="2" borderId="0" xfId="0" applyFont="1" applyFill="1" applyBorder="1" applyProtection="1"/>
    <xf numFmtId="0" fontId="2" fillId="4" borderId="0" xfId="0" applyFont="1" applyFill="1" applyAlignment="1" applyProtection="1">
      <alignment horizontal="center" vertical="center"/>
      <protection locked="0"/>
    </xf>
    <xf numFmtId="0" fontId="23" fillId="3" borderId="0" xfId="0" applyFont="1" applyFill="1" applyBorder="1" applyProtection="1"/>
    <xf numFmtId="0" fontId="25" fillId="3" borderId="0" xfId="0" applyFont="1" applyFill="1"/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1" fillId="0" borderId="8" xfId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/>
    </xf>
    <xf numFmtId="0" fontId="21" fillId="0" borderId="1" xfId="1" applyFont="1" applyFill="1" applyBorder="1" applyAlignment="1" applyProtection="1">
      <alignment horizontal="center"/>
    </xf>
    <xf numFmtId="0" fontId="13" fillId="0" borderId="8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4" fillId="3" borderId="9" xfId="0" applyFont="1" applyFill="1" applyBorder="1" applyAlignment="1" applyProtection="1">
      <alignment horizontal="left"/>
    </xf>
    <xf numFmtId="0" fontId="24" fillId="3" borderId="10" xfId="0" applyFont="1" applyFill="1" applyBorder="1" applyAlignment="1" applyProtection="1">
      <alignment horizontal="left"/>
    </xf>
    <xf numFmtId="0" fontId="24" fillId="3" borderId="11" xfId="0" applyFont="1" applyFill="1" applyBorder="1" applyAlignment="1" applyProtection="1">
      <alignment horizontal="left"/>
    </xf>
    <xf numFmtId="0" fontId="24" fillId="3" borderId="9" xfId="0" applyFont="1" applyFill="1" applyBorder="1" applyProtection="1"/>
    <xf numFmtId="0" fontId="24" fillId="3" borderId="10" xfId="0" applyFont="1" applyFill="1" applyBorder="1" applyProtection="1"/>
    <xf numFmtId="0" fontId="24" fillId="3" borderId="11" xfId="0" applyFont="1" applyFill="1" applyBorder="1" applyProtection="1"/>
    <xf numFmtId="0" fontId="7" fillId="0" borderId="8" xfId="0" applyFont="1" applyFill="1" applyBorder="1" applyProtection="1"/>
    <xf numFmtId="0" fontId="7" fillId="0" borderId="0" xfId="0" applyFont="1" applyFill="1" applyBorder="1" applyProtection="1"/>
    <xf numFmtId="14" fontId="2" fillId="0" borderId="9" xfId="0" applyNumberFormat="1" applyFont="1" applyFill="1" applyBorder="1" applyProtection="1">
      <protection locked="0"/>
    </xf>
    <xf numFmtId="14" fontId="2" fillId="0" borderId="11" xfId="0" applyNumberFormat="1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7" fillId="0" borderId="8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9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wrapText="1"/>
    </xf>
  </cellXfs>
  <cellStyles count="3">
    <cellStyle name="Hyperlink" xfId="1" builtinId="8"/>
    <cellStyle name="Normal" xfId="0" builtinId="0"/>
    <cellStyle name="Normal 2" xfId="2" xr:uid="{5B7FA3FB-A53A-45EC-BE34-7941DD17F339}"/>
  </cellStyles>
  <dxfs count="8">
    <dxf>
      <fill>
        <patternFill>
          <bgColor rgb="FFC00000"/>
        </patternFill>
      </fill>
    </dxf>
    <dxf>
      <fill>
        <patternFill>
          <bgColor rgb="FFC0C0C0"/>
        </patternFill>
      </fill>
    </dxf>
    <dxf>
      <fill>
        <patternFill>
          <bgColor rgb="FFC00000"/>
        </patternFill>
      </fill>
    </dxf>
    <dxf>
      <fill>
        <patternFill>
          <bgColor rgb="FFC0C0C0"/>
        </patternFill>
      </fill>
    </dxf>
    <dxf>
      <fill>
        <patternFill>
          <bgColor rgb="FFC00000"/>
        </patternFill>
      </fill>
    </dxf>
    <dxf>
      <fill>
        <patternFill>
          <bgColor rgb="FFC0C0C0"/>
        </patternFill>
      </fill>
    </dxf>
    <dxf>
      <fill>
        <patternFill>
          <bgColor rgb="FFC00000"/>
        </patternFill>
      </fill>
    </dxf>
    <dxf>
      <fill>
        <patternFill>
          <bgColor rgb="FFC0C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808080"/>
      <color rgb="FFC0C0C0"/>
      <color rgb="FF008080"/>
      <color rgb="FFB2B2B2"/>
      <color rgb="FFCC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09600" y="175260"/>
          <a:ext cx="4267200" cy="4876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 editAs="oneCell">
    <xdr:from>
      <xdr:col>3</xdr:col>
      <xdr:colOff>72053</xdr:colOff>
      <xdr:row>15</xdr:row>
      <xdr:rowOff>15240</xdr:rowOff>
    </xdr:from>
    <xdr:to>
      <xdr:col>5</xdr:col>
      <xdr:colOff>515983</xdr:colOff>
      <xdr:row>19</xdr:row>
      <xdr:rowOff>18960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0853" y="3168015"/>
          <a:ext cx="1663130" cy="727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0</xdr:row>
          <xdr:rowOff>152400</xdr:rowOff>
        </xdr:from>
        <xdr:to>
          <xdr:col>10</xdr:col>
          <xdr:colOff>219075</xdr:colOff>
          <xdr:row>2</xdr:row>
          <xdr:rowOff>161925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Nouveau calcul</a:t>
              </a:r>
            </a:p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Nieuwe berekening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1</xdr:row>
      <xdr:rowOff>47625</xdr:rowOff>
    </xdr:from>
    <xdr:to>
      <xdr:col>10</xdr:col>
      <xdr:colOff>257175</xdr:colOff>
      <xdr:row>95</xdr:row>
      <xdr:rowOff>68580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76275"/>
          <a:ext cx="5753100" cy="15613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10</xdr:col>
      <xdr:colOff>266700</xdr:colOff>
      <xdr:row>93</xdr:row>
      <xdr:rowOff>59055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0100"/>
          <a:ext cx="5753100" cy="15327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ildWise">
      <a:dk1>
        <a:sysClr val="windowText" lastClr="000000"/>
      </a:dk1>
      <a:lt1>
        <a:sysClr val="window" lastClr="FFFFFF"/>
      </a:lt1>
      <a:dk2>
        <a:srgbClr val="7D7D7D"/>
      </a:dk2>
      <a:lt2>
        <a:srgbClr val="F2F2F2"/>
      </a:lt2>
      <a:accent1>
        <a:srgbClr val="0087B7"/>
      </a:accent1>
      <a:accent2>
        <a:srgbClr val="00BFB6"/>
      </a:accent2>
      <a:accent3>
        <a:srgbClr val="0000B3"/>
      </a:accent3>
      <a:accent4>
        <a:srgbClr val="007F85"/>
      </a:accent4>
      <a:accent5>
        <a:srgbClr val="82C0C3"/>
      </a:accent5>
      <a:accent6>
        <a:srgbClr val="EC6607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ildwise.be/" TargetMode="External"/><Relationship Id="rId2" Type="http://schemas.openxmlformats.org/officeDocument/2006/relationships/hyperlink" Target="https://www.buildwise.be/fr/" TargetMode="External"/><Relationship Id="rId1" Type="http://schemas.openxmlformats.org/officeDocument/2006/relationships/hyperlink" Target="http://www.wtcb.b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H32"/>
  <sheetViews>
    <sheetView showGridLines="0" showRowColHeaders="0" tabSelected="1" zoomScaleNormal="100" workbookViewId="0">
      <selection activeCell="E27" sqref="E27"/>
    </sheetView>
  </sheetViews>
  <sheetFormatPr defaultRowHeight="12.75" x14ac:dyDescent="0.2"/>
  <sheetData>
    <row r="1" spans="2:8" s="80" customFormat="1" ht="60.6" customHeight="1" x14ac:dyDescent="0.25">
      <c r="E1" s="81"/>
      <c r="F1" s="82"/>
    </row>
    <row r="2" spans="2:8" s="83" customFormat="1" ht="16.899999999999999" customHeight="1" x14ac:dyDescent="0.25">
      <c r="E2" s="84"/>
      <c r="F2" s="85"/>
    </row>
    <row r="3" spans="2:8" ht="6.6" customHeight="1" x14ac:dyDescent="0.25">
      <c r="E3" s="4"/>
      <c r="F3" s="1"/>
    </row>
    <row r="4" spans="2:8" ht="14.25" x14ac:dyDescent="0.2">
      <c r="B4" s="5"/>
      <c r="C4" s="6"/>
      <c r="D4" s="6"/>
      <c r="E4" s="7"/>
      <c r="F4" s="8"/>
      <c r="G4" s="6"/>
      <c r="H4" s="9"/>
    </row>
    <row r="5" spans="2:8" ht="14.45" customHeight="1" x14ac:dyDescent="0.2">
      <c r="B5" s="92" t="s">
        <v>44</v>
      </c>
      <c r="C5" s="93"/>
      <c r="D5" s="93"/>
      <c r="E5" s="93"/>
      <c r="F5" s="93"/>
      <c r="G5" s="93"/>
      <c r="H5" s="94"/>
    </row>
    <row r="6" spans="2:8" ht="14.25" x14ac:dyDescent="0.2">
      <c r="B6" s="22"/>
      <c r="C6" s="23"/>
      <c r="D6" s="23"/>
      <c r="E6" s="24" t="s">
        <v>45</v>
      </c>
      <c r="F6" s="24"/>
      <c r="G6" s="23"/>
      <c r="H6" s="25"/>
    </row>
    <row r="7" spans="2:8" ht="14.25" x14ac:dyDescent="0.2">
      <c r="B7" s="22"/>
      <c r="C7" s="23"/>
      <c r="D7" s="23"/>
      <c r="E7" s="59" t="s">
        <v>40</v>
      </c>
      <c r="F7" s="24"/>
      <c r="G7" s="23"/>
      <c r="H7" s="25"/>
    </row>
    <row r="8" spans="2:8" ht="14.25" x14ac:dyDescent="0.2">
      <c r="B8" s="22"/>
      <c r="C8" s="23"/>
      <c r="D8" s="23"/>
      <c r="E8" s="30" t="s">
        <v>14</v>
      </c>
      <c r="F8" s="24"/>
      <c r="G8" s="23"/>
      <c r="H8" s="25"/>
    </row>
    <row r="9" spans="2:8" ht="14.25" x14ac:dyDescent="0.2">
      <c r="B9" s="22"/>
      <c r="C9" s="23"/>
      <c r="D9" s="23"/>
      <c r="E9" s="24"/>
      <c r="F9" s="24"/>
      <c r="G9" s="23"/>
      <c r="H9" s="25"/>
    </row>
    <row r="10" spans="2:8" ht="13.9" customHeight="1" x14ac:dyDescent="0.2">
      <c r="B10" s="95" t="s">
        <v>124</v>
      </c>
      <c r="C10" s="96"/>
      <c r="D10" s="96"/>
      <c r="E10" s="96"/>
      <c r="F10" s="96"/>
      <c r="G10" s="96"/>
      <c r="H10" s="97"/>
    </row>
    <row r="11" spans="2:8" ht="14.25" x14ac:dyDescent="0.2">
      <c r="B11" s="22"/>
      <c r="C11" s="23"/>
      <c r="D11" s="23"/>
      <c r="E11" s="27"/>
      <c r="F11" s="24"/>
      <c r="G11" s="23"/>
      <c r="H11" s="25"/>
    </row>
    <row r="12" spans="2:8" ht="13.15" customHeight="1" x14ac:dyDescent="0.2">
      <c r="B12" s="101" t="s">
        <v>126</v>
      </c>
      <c r="C12" s="102"/>
      <c r="D12" s="102"/>
      <c r="E12" s="102"/>
      <c r="F12" s="102"/>
      <c r="G12" s="102"/>
      <c r="H12" s="103"/>
    </row>
    <row r="13" spans="2:8" x14ac:dyDescent="0.2">
      <c r="B13" s="101" t="s">
        <v>17</v>
      </c>
      <c r="C13" s="102"/>
      <c r="D13" s="102"/>
      <c r="E13" s="102"/>
      <c r="F13" s="102"/>
      <c r="G13" s="102"/>
      <c r="H13" s="103"/>
    </row>
    <row r="14" spans="2:8" x14ac:dyDescent="0.2">
      <c r="B14" s="101" t="s">
        <v>16</v>
      </c>
      <c r="C14" s="102"/>
      <c r="D14" s="102"/>
      <c r="E14" s="102"/>
      <c r="F14" s="102"/>
      <c r="G14" s="102"/>
      <c r="H14" s="103"/>
    </row>
    <row r="15" spans="2:8" ht="14.25" x14ac:dyDescent="0.2">
      <c r="B15" s="10"/>
      <c r="C15" s="11"/>
      <c r="D15" s="11"/>
      <c r="E15" s="12"/>
      <c r="F15" s="12"/>
      <c r="G15" s="11"/>
      <c r="H15" s="13"/>
    </row>
    <row r="16" spans="2:8" ht="14.25" x14ac:dyDescent="0.2">
      <c r="B16" s="10"/>
      <c r="C16" s="11"/>
      <c r="D16" s="11"/>
      <c r="E16" s="14"/>
      <c r="F16" s="12"/>
      <c r="G16" s="11"/>
      <c r="H16" s="13"/>
    </row>
    <row r="17" spans="2:8" ht="14.25" x14ac:dyDescent="0.2">
      <c r="B17" s="10"/>
      <c r="C17" s="11"/>
      <c r="D17" s="11"/>
      <c r="E17" s="15"/>
      <c r="F17" s="12"/>
      <c r="G17" s="11"/>
      <c r="H17" s="13"/>
    </row>
    <row r="18" spans="2:8" ht="14.25" x14ac:dyDescent="0.2">
      <c r="B18" s="10"/>
      <c r="C18" s="11"/>
      <c r="D18" s="11"/>
      <c r="E18" s="15"/>
      <c r="F18" s="12"/>
      <c r="G18" s="11"/>
      <c r="H18" s="13"/>
    </row>
    <row r="19" spans="2:8" ht="14.25" x14ac:dyDescent="0.2">
      <c r="B19" s="10"/>
      <c r="C19" s="11"/>
      <c r="D19" s="11"/>
      <c r="E19" s="12"/>
      <c r="F19" s="12"/>
      <c r="G19" s="11"/>
      <c r="H19" s="13"/>
    </row>
    <row r="20" spans="2:8" ht="14.25" x14ac:dyDescent="0.2">
      <c r="B20" s="10"/>
      <c r="C20" s="11"/>
      <c r="D20" s="11"/>
      <c r="E20" s="16"/>
      <c r="F20" s="12"/>
      <c r="G20" s="11"/>
      <c r="H20" s="13"/>
    </row>
    <row r="21" spans="2:8" ht="14.25" x14ac:dyDescent="0.2">
      <c r="B21" s="22"/>
      <c r="C21" s="23"/>
      <c r="D21" s="23"/>
      <c r="E21" s="24" t="s">
        <v>46</v>
      </c>
      <c r="F21" s="24"/>
      <c r="G21" s="23"/>
      <c r="H21" s="25"/>
    </row>
    <row r="22" spans="2:8" ht="14.25" x14ac:dyDescent="0.2">
      <c r="B22" s="22"/>
      <c r="C22" s="23"/>
      <c r="D22" s="23"/>
      <c r="E22" s="26" t="s">
        <v>47</v>
      </c>
      <c r="F22" s="24"/>
      <c r="G22" s="23"/>
      <c r="H22" s="25"/>
    </row>
    <row r="23" spans="2:8" ht="14.25" x14ac:dyDescent="0.2">
      <c r="B23" s="22"/>
      <c r="C23" s="23"/>
      <c r="D23" s="23"/>
      <c r="E23" s="26" t="s">
        <v>41</v>
      </c>
      <c r="F23" s="24"/>
      <c r="G23" s="23"/>
      <c r="H23" s="25"/>
    </row>
    <row r="24" spans="2:8" ht="14.25" x14ac:dyDescent="0.2">
      <c r="B24" s="22"/>
      <c r="C24" s="23"/>
      <c r="D24" s="23"/>
      <c r="E24" s="30" t="s">
        <v>13</v>
      </c>
      <c r="F24" s="24"/>
      <c r="G24" s="23"/>
      <c r="H24" s="25"/>
    </row>
    <row r="25" spans="2:8" ht="14.25" x14ac:dyDescent="0.2">
      <c r="B25" s="22"/>
      <c r="C25" s="23"/>
      <c r="D25" s="23"/>
      <c r="E25" s="26"/>
      <c r="F25" s="24"/>
      <c r="G25" s="23"/>
      <c r="H25" s="25"/>
    </row>
    <row r="26" spans="2:8" x14ac:dyDescent="0.2">
      <c r="B26" s="95" t="s">
        <v>128</v>
      </c>
      <c r="C26" s="96"/>
      <c r="D26" s="96"/>
      <c r="E26" s="96"/>
      <c r="F26" s="96"/>
      <c r="G26" s="96"/>
      <c r="H26" s="97"/>
    </row>
    <row r="27" spans="2:8" ht="14.25" x14ac:dyDescent="0.2">
      <c r="B27" s="22"/>
      <c r="C27" s="23"/>
      <c r="D27" s="23"/>
      <c r="E27" s="28"/>
      <c r="F27" s="24"/>
      <c r="G27" s="23"/>
      <c r="H27" s="25"/>
    </row>
    <row r="28" spans="2:8" x14ac:dyDescent="0.2">
      <c r="B28" s="98" t="s">
        <v>127</v>
      </c>
      <c r="C28" s="99"/>
      <c r="D28" s="99"/>
      <c r="E28" s="99"/>
      <c r="F28" s="99"/>
      <c r="G28" s="99"/>
      <c r="H28" s="100"/>
    </row>
    <row r="29" spans="2:8" x14ac:dyDescent="0.2">
      <c r="B29" s="98" t="s">
        <v>15</v>
      </c>
      <c r="C29" s="99"/>
      <c r="D29" s="99"/>
      <c r="E29" s="99"/>
      <c r="F29" s="99"/>
      <c r="G29" s="99"/>
      <c r="H29" s="100"/>
    </row>
    <row r="30" spans="2:8" ht="14.25" x14ac:dyDescent="0.2">
      <c r="B30" s="10"/>
      <c r="C30" s="11"/>
      <c r="D30" s="11"/>
      <c r="E30" s="16"/>
      <c r="F30" s="12"/>
      <c r="G30" s="11"/>
      <c r="H30" s="13"/>
    </row>
    <row r="31" spans="2:8" ht="14.25" x14ac:dyDescent="0.2">
      <c r="B31" s="10"/>
      <c r="C31" s="11"/>
      <c r="D31" s="23"/>
      <c r="E31" s="29" t="s">
        <v>125</v>
      </c>
      <c r="F31" s="24"/>
      <c r="G31" s="11"/>
      <c r="H31" s="13"/>
    </row>
    <row r="32" spans="2:8" ht="14.25" x14ac:dyDescent="0.2">
      <c r="B32" s="17"/>
      <c r="C32" s="18"/>
      <c r="D32" s="18"/>
      <c r="E32" s="19"/>
      <c r="F32" s="20"/>
      <c r="G32" s="18"/>
      <c r="H32" s="21"/>
    </row>
  </sheetData>
  <sheetProtection sheet="1" objects="1" scenarios="1"/>
  <mergeCells count="8">
    <mergeCell ref="B5:H5"/>
    <mergeCell ref="B26:H26"/>
    <mergeCell ref="B10:H10"/>
    <mergeCell ref="B28:H28"/>
    <mergeCell ref="B29:H29"/>
    <mergeCell ref="B12:H12"/>
    <mergeCell ref="B13:H13"/>
    <mergeCell ref="B14:H14"/>
  </mergeCells>
  <hyperlinks>
    <hyperlink ref="B10" r:id="rId1" display="Bezoek onze website : http://www.wtcb.be" xr:uid="{00000000-0004-0000-0000-000000000000}"/>
    <hyperlink ref="B26:H26" r:id="rId2" display="Visitez notre site web : http://www.cstc.be" xr:uid="{00000000-0004-0000-0000-000001000000}"/>
    <hyperlink ref="B10:H10" r:id="rId3" display="Bezoek onze website : www.buildwise.be" xr:uid="{1B7BAFE8-F52B-441D-9299-01F22A47EFEF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B1:Q83"/>
  <sheetViews>
    <sheetView showGridLines="0" showRowColHeaders="0" zoomScaleNormal="100" workbookViewId="0">
      <selection activeCell="D2" sqref="D2"/>
    </sheetView>
  </sheetViews>
  <sheetFormatPr defaultColWidth="8.7109375" defaultRowHeight="14.25" x14ac:dyDescent="0.2"/>
  <cols>
    <col min="1" max="1" width="2.7109375" style="37" customWidth="1"/>
    <col min="2" max="3" width="8.7109375" style="37" customWidth="1"/>
    <col min="4" max="4" width="16.5703125" style="37" customWidth="1"/>
    <col min="5" max="5" width="8.7109375" style="37" customWidth="1"/>
    <col min="6" max="6" width="7.7109375" style="37" customWidth="1"/>
    <col min="7" max="7" width="12" style="37" customWidth="1"/>
    <col min="8" max="8" width="12.42578125" style="37" customWidth="1"/>
    <col min="9" max="9" width="7.7109375" style="37" customWidth="1"/>
    <col min="10" max="10" width="5.7109375" style="37" customWidth="1"/>
    <col min="11" max="11" width="3.28515625" style="37" customWidth="1"/>
    <col min="12" max="16384" width="8.7109375" style="37"/>
  </cols>
  <sheetData>
    <row r="1" spans="2:11" s="86" customFormat="1" ht="19.899999999999999" customHeight="1" x14ac:dyDescent="0.2"/>
    <row r="2" spans="2:11" s="86" customFormat="1" ht="19.899999999999999" customHeight="1" x14ac:dyDescent="0.2">
      <c r="B2" s="87" t="s">
        <v>31</v>
      </c>
      <c r="C2" s="87"/>
      <c r="D2" s="89" t="s">
        <v>30</v>
      </c>
    </row>
    <row r="3" spans="2:11" s="86" customFormat="1" ht="20.65" customHeight="1" x14ac:dyDescent="0.2"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2:11" s="90" customFormat="1" ht="16.899999999999999" customHeight="1" x14ac:dyDescent="0.25">
      <c r="B4" s="122" t="str">
        <f>Langage!A5</f>
        <v>Rekenblad gesloten expansievat met constante druk</v>
      </c>
      <c r="C4" s="122"/>
      <c r="D4" s="122"/>
      <c r="E4" s="122"/>
      <c r="F4" s="122"/>
      <c r="G4" s="122"/>
      <c r="H4" s="122"/>
      <c r="I4" s="122"/>
      <c r="J4" s="122"/>
      <c r="K4" s="122"/>
    </row>
    <row r="5" spans="2:11" ht="6.6" customHeight="1" x14ac:dyDescent="0.2"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2:11" ht="16.149999999999999" customHeight="1" x14ac:dyDescent="0.25">
      <c r="B6" s="107" t="str">
        <f>Langage!A6</f>
        <v>Referentie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11" ht="6.6" customHeight="1" x14ac:dyDescent="0.2">
      <c r="B7" s="38"/>
      <c r="C7" s="39"/>
      <c r="D7" s="39"/>
      <c r="E7" s="39"/>
      <c r="F7" s="39"/>
      <c r="G7" s="39"/>
      <c r="H7" s="39"/>
      <c r="I7" s="39"/>
      <c r="J7" s="39"/>
      <c r="K7" s="40"/>
    </row>
    <row r="8" spans="2:11" ht="19.899999999999999" customHeight="1" x14ac:dyDescent="0.2">
      <c r="B8" s="110" t="str">
        <f>Langage!A44</f>
        <v>Dossier</v>
      </c>
      <c r="C8" s="111"/>
      <c r="D8" s="114"/>
      <c r="E8" s="115"/>
      <c r="F8" s="115"/>
      <c r="G8" s="116"/>
      <c r="H8" s="41" t="str">
        <f>Langage!A49</f>
        <v xml:space="preserve">    Datum</v>
      </c>
      <c r="I8" s="112"/>
      <c r="J8" s="113"/>
      <c r="K8" s="40"/>
    </row>
    <row r="9" spans="2:11" ht="19.899999999999999" customHeight="1" x14ac:dyDescent="0.2">
      <c r="B9" s="110" t="str">
        <f>Langage!A45</f>
        <v>Naam</v>
      </c>
      <c r="C9" s="111"/>
      <c r="D9" s="119"/>
      <c r="E9" s="120"/>
      <c r="F9" s="120"/>
      <c r="G9" s="120"/>
      <c r="H9" s="120"/>
      <c r="I9" s="120"/>
      <c r="J9" s="121"/>
      <c r="K9" s="40"/>
    </row>
    <row r="10" spans="2:11" ht="19.899999999999999" customHeight="1" x14ac:dyDescent="0.2">
      <c r="B10" s="110" t="str">
        <f>Langage!A46</f>
        <v>Adres</v>
      </c>
      <c r="C10" s="111"/>
      <c r="D10" s="119"/>
      <c r="E10" s="120"/>
      <c r="F10" s="120"/>
      <c r="G10" s="120"/>
      <c r="H10" s="120"/>
      <c r="I10" s="120"/>
      <c r="J10" s="121"/>
      <c r="K10" s="40"/>
    </row>
    <row r="11" spans="2:11" ht="19.899999999999999" customHeight="1" x14ac:dyDescent="0.2">
      <c r="B11" s="110" t="str">
        <f>Langage!A47</f>
        <v>Gemeente</v>
      </c>
      <c r="C11" s="111"/>
      <c r="D11" s="119"/>
      <c r="E11" s="120"/>
      <c r="F11" s="120"/>
      <c r="G11" s="120"/>
      <c r="H11" s="120"/>
      <c r="I11" s="120"/>
      <c r="J11" s="121"/>
      <c r="K11" s="40"/>
    </row>
    <row r="12" spans="2:11" ht="19.899999999999999" customHeight="1" x14ac:dyDescent="0.2">
      <c r="B12" s="110" t="str">
        <f>Langage!A48</f>
        <v>Commentaar</v>
      </c>
      <c r="C12" s="111"/>
      <c r="D12" s="119"/>
      <c r="E12" s="120"/>
      <c r="F12" s="120"/>
      <c r="G12" s="120"/>
      <c r="H12" s="120"/>
      <c r="I12" s="120"/>
      <c r="J12" s="121"/>
      <c r="K12" s="40"/>
    </row>
    <row r="13" spans="2:11" ht="6.6" customHeight="1" x14ac:dyDescent="0.2">
      <c r="B13" s="42"/>
      <c r="C13" s="36"/>
      <c r="D13" s="36"/>
      <c r="E13" s="36"/>
      <c r="F13" s="36"/>
      <c r="G13" s="36"/>
      <c r="H13" s="36"/>
      <c r="I13" s="36"/>
      <c r="J13" s="36"/>
      <c r="K13" s="43"/>
    </row>
    <row r="14" spans="2:11" ht="16.149999999999999" customHeight="1" x14ac:dyDescent="0.25">
      <c r="B14" s="104" t="str">
        <f>Langage!A7</f>
        <v>Invoergegevens voor de installatie</v>
      </c>
      <c r="C14" s="105"/>
      <c r="D14" s="105"/>
      <c r="E14" s="105"/>
      <c r="F14" s="105"/>
      <c r="G14" s="105"/>
      <c r="H14" s="105"/>
      <c r="I14" s="105"/>
      <c r="J14" s="105"/>
      <c r="K14" s="106"/>
    </row>
    <row r="15" spans="2:11" ht="6.6" customHeight="1" x14ac:dyDescent="0.2">
      <c r="B15" s="44"/>
      <c r="C15" s="45"/>
      <c r="D15" s="45"/>
      <c r="E15" s="45"/>
      <c r="F15" s="45"/>
      <c r="G15" s="45"/>
      <c r="H15" s="45"/>
      <c r="I15" s="45"/>
      <c r="J15" s="45"/>
      <c r="K15" s="46"/>
    </row>
    <row r="16" spans="2:11" ht="19.899999999999999" customHeight="1" x14ac:dyDescent="0.2">
      <c r="B16" s="117" t="str">
        <f>Langage!A13</f>
        <v>1 Maximale bedrijfstemperatuur</v>
      </c>
      <c r="C16" s="118"/>
      <c r="D16" s="118"/>
      <c r="E16" s="118"/>
      <c r="F16" s="118"/>
      <c r="G16" s="118"/>
      <c r="H16" s="47" t="s">
        <v>12</v>
      </c>
      <c r="I16" s="31"/>
      <c r="J16" s="48" t="s">
        <v>0</v>
      </c>
      <c r="K16" s="49"/>
    </row>
    <row r="17" spans="2:17" ht="19.899999999999999" customHeight="1" x14ac:dyDescent="0.2">
      <c r="B17" s="117" t="str">
        <f>Langage!A14</f>
        <v>2 Antivriesproduct concentratie (ethyleenglycol)</v>
      </c>
      <c r="C17" s="118"/>
      <c r="D17" s="118"/>
      <c r="E17" s="118"/>
      <c r="F17" s="118"/>
      <c r="G17" s="118"/>
      <c r="H17" s="47"/>
      <c r="I17" s="31">
        <v>0</v>
      </c>
      <c r="J17" s="48" t="s">
        <v>2</v>
      </c>
      <c r="K17" s="49"/>
    </row>
    <row r="18" spans="2:17" ht="19.899999999999999" customHeight="1" x14ac:dyDescent="0.2">
      <c r="B18" s="117" t="str">
        <f>Langage!A15</f>
        <v>3 Expansiecoëfficiënt (vulling op 10°C)</v>
      </c>
      <c r="C18" s="118"/>
      <c r="D18" s="118"/>
      <c r="E18" s="118"/>
      <c r="F18" s="118"/>
      <c r="G18" s="118"/>
      <c r="H18" s="48" t="s">
        <v>7</v>
      </c>
      <c r="I18" s="69" t="str">
        <f>IF(I16="","",VLOOKUP(I16, 'Coef d''expansion'!A4:G17, MATCH(I17, 'Coef d''expansion'!A4:G4, 0), FALSE))</f>
        <v/>
      </c>
      <c r="J18" s="48" t="s">
        <v>2</v>
      </c>
      <c r="K18" s="49"/>
      <c r="Q18" s="50"/>
    </row>
    <row r="19" spans="2:17" ht="19.899999999999999" customHeight="1" x14ac:dyDescent="0.2">
      <c r="B19" s="117" t="str">
        <f>Langage!A16</f>
        <v>4 Relatieve dampdruk</v>
      </c>
      <c r="C19" s="118"/>
      <c r="D19" s="118"/>
      <c r="E19" s="118"/>
      <c r="F19" s="118"/>
      <c r="G19" s="118"/>
      <c r="H19" s="48" t="s">
        <v>20</v>
      </c>
      <c r="I19" s="70" t="str">
        <f>IF(I16="","",VLOOKUP(I16, 'Coef d''expansion'!A4:I17, 9, FALSE))</f>
        <v/>
      </c>
      <c r="J19" s="48" t="s">
        <v>3</v>
      </c>
      <c r="K19" s="49"/>
      <c r="Q19" s="50"/>
    </row>
    <row r="20" spans="2:17" ht="19.899999999999999" customHeight="1" x14ac:dyDescent="0.2">
      <c r="B20" s="117" t="str">
        <f>Langage!A17</f>
        <v>5 Waterinhoud van de installatie</v>
      </c>
      <c r="C20" s="118"/>
      <c r="D20" s="118"/>
      <c r="E20" s="118"/>
      <c r="F20" s="118"/>
      <c r="G20" s="118"/>
      <c r="H20" s="48" t="s">
        <v>18</v>
      </c>
      <c r="I20" s="31"/>
      <c r="J20" s="48" t="s">
        <v>4</v>
      </c>
      <c r="K20" s="40"/>
      <c r="Q20" s="50"/>
    </row>
    <row r="21" spans="2:17" ht="19.899999999999999" customHeight="1" x14ac:dyDescent="0.2">
      <c r="B21" s="117" t="str">
        <f>Langage!A18</f>
        <v>6 Statische hoogte</v>
      </c>
      <c r="C21" s="118"/>
      <c r="D21" s="118"/>
      <c r="E21" s="118"/>
      <c r="F21" s="118"/>
      <c r="G21" s="118"/>
      <c r="H21" s="48" t="s">
        <v>19</v>
      </c>
      <c r="I21" s="32"/>
      <c r="J21" s="48" t="s">
        <v>5</v>
      </c>
      <c r="K21" s="49"/>
      <c r="Q21" s="50"/>
    </row>
    <row r="22" spans="2:17" ht="6.6" customHeight="1" x14ac:dyDescent="0.2">
      <c r="B22" s="42"/>
      <c r="C22" s="36"/>
      <c r="D22" s="36"/>
      <c r="E22" s="36"/>
      <c r="F22" s="36"/>
      <c r="G22" s="36"/>
      <c r="H22" s="36"/>
      <c r="I22" s="36"/>
      <c r="J22" s="36"/>
      <c r="K22" s="43"/>
      <c r="Q22" s="50"/>
    </row>
    <row r="23" spans="2:17" ht="16.149999999999999" customHeight="1" x14ac:dyDescent="0.25">
      <c r="B23" s="104" t="str">
        <f>Langage!A8</f>
        <v>Theoretische berekening van het expansievat</v>
      </c>
      <c r="C23" s="105"/>
      <c r="D23" s="105"/>
      <c r="E23" s="105"/>
      <c r="F23" s="105"/>
      <c r="G23" s="105"/>
      <c r="H23" s="105"/>
      <c r="I23" s="105"/>
      <c r="J23" s="105"/>
      <c r="K23" s="106"/>
      <c r="Q23" s="50"/>
    </row>
    <row r="24" spans="2:17" ht="6.6" customHeight="1" x14ac:dyDescent="0.2">
      <c r="B24" s="44"/>
      <c r="C24" s="45"/>
      <c r="D24" s="45"/>
      <c r="E24" s="45"/>
      <c r="F24" s="45"/>
      <c r="G24" s="45"/>
      <c r="H24" s="45"/>
      <c r="I24" s="45"/>
      <c r="J24" s="45"/>
      <c r="K24" s="46"/>
      <c r="Q24" s="50"/>
    </row>
    <row r="25" spans="2:17" ht="19.899999999999999" customHeight="1" x14ac:dyDescent="0.2">
      <c r="B25" s="117" t="str">
        <f>Langage!A19</f>
        <v>7 Expansievolume van het water</v>
      </c>
      <c r="C25" s="118"/>
      <c r="D25" s="118"/>
      <c r="E25" s="60"/>
      <c r="F25" s="60" t="s">
        <v>56</v>
      </c>
      <c r="G25" s="60"/>
      <c r="H25" s="60"/>
      <c r="I25" s="55" t="str">
        <f>IF(OR(I18="",I20=""),"",I18*I20/100)</f>
        <v/>
      </c>
      <c r="J25" s="48" t="s">
        <v>4</v>
      </c>
      <c r="K25" s="40"/>
      <c r="Q25" s="50"/>
    </row>
    <row r="26" spans="2:17" ht="19.899999999999999" customHeight="1" x14ac:dyDescent="0.2">
      <c r="B26" s="117" t="str">
        <f>Langage!A20</f>
        <v>8 Minimaal reservewatervolume</v>
      </c>
      <c r="C26" s="118"/>
      <c r="D26" s="118"/>
      <c r="E26" s="60"/>
      <c r="F26" s="60" t="s">
        <v>22</v>
      </c>
      <c r="G26" s="60"/>
      <c r="H26" s="60"/>
      <c r="I26" s="55" t="str">
        <f>IF(I20="","",MAX(I20*0.005,3))</f>
        <v/>
      </c>
      <c r="J26" s="48" t="s">
        <v>4</v>
      </c>
      <c r="K26" s="40"/>
      <c r="Q26" s="50"/>
    </row>
    <row r="27" spans="2:17" ht="19.899999999999999" customHeight="1" x14ac:dyDescent="0.2">
      <c r="B27" s="117" t="str">
        <f>Langage!A21</f>
        <v>9 Gebruiksrendement van het expansievat</v>
      </c>
      <c r="C27" s="118"/>
      <c r="D27" s="118"/>
      <c r="E27" s="118"/>
      <c r="F27" s="64" t="s">
        <v>82</v>
      </c>
      <c r="G27" s="60"/>
      <c r="H27" s="60"/>
      <c r="I27" s="76"/>
      <c r="J27" s="56" t="s">
        <v>43</v>
      </c>
      <c r="K27" s="40"/>
      <c r="Q27" s="50"/>
    </row>
    <row r="28" spans="2:17" ht="19.899999999999999" customHeight="1" x14ac:dyDescent="0.2">
      <c r="B28" s="117" t="str">
        <f>Langage!A22</f>
        <v>10 Minimaal werkelijk volume van het vat</v>
      </c>
      <c r="C28" s="118"/>
      <c r="D28" s="118"/>
      <c r="E28" s="118"/>
      <c r="F28" s="60" t="s">
        <v>66</v>
      </c>
      <c r="G28" s="60"/>
      <c r="H28" s="60"/>
      <c r="I28" s="55" t="str">
        <f>IF(OR(I26="",I27=""),"",(I25+I26)/I27)</f>
        <v/>
      </c>
      <c r="J28" s="48" t="s">
        <v>4</v>
      </c>
      <c r="K28" s="53"/>
      <c r="Q28" s="50"/>
    </row>
    <row r="29" spans="2:17" ht="6.6" customHeight="1" x14ac:dyDescent="0.2">
      <c r="B29" s="42"/>
      <c r="C29" s="36"/>
      <c r="D29" s="36"/>
      <c r="E29" s="36"/>
      <c r="F29" s="36"/>
      <c r="G29" s="36"/>
      <c r="H29" s="36"/>
      <c r="I29" s="36"/>
      <c r="J29" s="36"/>
      <c r="K29" s="43"/>
    </row>
    <row r="30" spans="2:17" ht="16.149999999999999" customHeight="1" x14ac:dyDescent="0.25">
      <c r="B30" s="104" t="str">
        <f>Langage!A9</f>
        <v>Keuze van het expansievat</v>
      </c>
      <c r="C30" s="105"/>
      <c r="D30" s="105"/>
      <c r="E30" s="105"/>
      <c r="F30" s="105"/>
      <c r="G30" s="105"/>
      <c r="H30" s="105"/>
      <c r="I30" s="105"/>
      <c r="J30" s="105"/>
      <c r="K30" s="106"/>
    </row>
    <row r="31" spans="2:17" ht="6.6" customHeight="1" x14ac:dyDescent="0.2">
      <c r="B31" s="44"/>
      <c r="C31" s="45"/>
      <c r="D31" s="45"/>
      <c r="E31" s="45"/>
      <c r="F31" s="45"/>
      <c r="G31" s="45"/>
      <c r="H31" s="45"/>
      <c r="I31" s="45"/>
      <c r="J31" s="45"/>
      <c r="K31" s="46"/>
    </row>
    <row r="32" spans="2:17" ht="19.899999999999999" customHeight="1" x14ac:dyDescent="0.2">
      <c r="B32" s="117" t="str">
        <f>Langage!A23</f>
        <v>11 Werkelijk volume van het vat</v>
      </c>
      <c r="C32" s="118"/>
      <c r="D32" s="118"/>
      <c r="E32" s="60"/>
      <c r="F32" s="60"/>
      <c r="G32" s="60" t="s">
        <v>65</v>
      </c>
      <c r="H32" s="61"/>
      <c r="I32" s="31"/>
      <c r="J32" s="48" t="s">
        <v>4</v>
      </c>
      <c r="K32" s="51"/>
      <c r="M32" s="54"/>
    </row>
    <row r="33" spans="2:17" ht="19.899999999999999" customHeight="1" x14ac:dyDescent="0.2">
      <c r="B33" s="117" t="str">
        <f>Langage!A24</f>
        <v>12 Maximaal reservewatervolume</v>
      </c>
      <c r="C33" s="118"/>
      <c r="D33" s="118"/>
      <c r="E33" s="60"/>
      <c r="F33" s="60"/>
      <c r="G33" s="60" t="s">
        <v>118</v>
      </c>
      <c r="H33" s="60"/>
      <c r="I33" s="55" t="str">
        <f>IF(OR(I32="",I25="",I27=""),"",I27*I32-I25)</f>
        <v/>
      </c>
      <c r="J33" s="48" t="s">
        <v>4</v>
      </c>
      <c r="K33" s="61"/>
    </row>
    <row r="34" spans="2:17" ht="6.6" customHeight="1" x14ac:dyDescent="0.2">
      <c r="B34" s="42"/>
      <c r="C34" s="36"/>
      <c r="D34" s="36"/>
      <c r="E34" s="36"/>
      <c r="F34" s="36"/>
      <c r="G34" s="36"/>
      <c r="H34" s="36"/>
      <c r="I34" s="36"/>
      <c r="J34" s="36"/>
      <c r="K34" s="43"/>
      <c r="Q34" s="50"/>
    </row>
    <row r="35" spans="2:17" ht="16.149999999999999" customHeight="1" x14ac:dyDescent="0.25">
      <c r="B35" s="104" t="str">
        <f>Langage!A10</f>
        <v>Berekening van de geregelde druk in het expansievat</v>
      </c>
      <c r="C35" s="105"/>
      <c r="D35" s="105"/>
      <c r="E35" s="105"/>
      <c r="F35" s="105"/>
      <c r="G35" s="105"/>
      <c r="H35" s="105"/>
      <c r="I35" s="105"/>
      <c r="J35" s="105"/>
      <c r="K35" s="106"/>
      <c r="Q35" s="50"/>
    </row>
    <row r="36" spans="2:17" ht="6.6" customHeight="1" x14ac:dyDescent="0.2">
      <c r="B36" s="44"/>
      <c r="C36" s="45"/>
      <c r="D36" s="45"/>
      <c r="E36" s="45"/>
      <c r="F36" s="45"/>
      <c r="G36" s="45"/>
      <c r="H36" s="45"/>
      <c r="I36" s="45"/>
      <c r="J36" s="45"/>
      <c r="K36" s="46"/>
      <c r="Q36" s="50"/>
    </row>
    <row r="37" spans="2:17" ht="19.899999999999999" customHeight="1" x14ac:dyDescent="0.2">
      <c r="B37" s="117" t="str">
        <f>Langage!A25</f>
        <v>13 Statische druk</v>
      </c>
      <c r="C37" s="118"/>
      <c r="D37" s="118"/>
      <c r="E37" s="60"/>
      <c r="F37" s="60"/>
      <c r="G37" s="60" t="s">
        <v>57</v>
      </c>
      <c r="H37" s="60"/>
      <c r="I37" s="52" t="str">
        <f>IF(I21="","",I21*0.0981)</f>
        <v/>
      </c>
      <c r="J37" s="48" t="s">
        <v>3</v>
      </c>
      <c r="K37" s="61"/>
    </row>
    <row r="38" spans="2:17" ht="19.899999999999999" customHeight="1" x14ac:dyDescent="0.2">
      <c r="B38" s="117" t="str">
        <f>Langage!A26</f>
        <v>14 Geregelde druk</v>
      </c>
      <c r="C38" s="118"/>
      <c r="D38" s="118"/>
      <c r="E38" s="60"/>
      <c r="F38" s="60"/>
      <c r="G38" s="60" t="s">
        <v>58</v>
      </c>
      <c r="H38" s="60"/>
      <c r="I38" s="52" t="str">
        <f>IF(OR(I19="",I37=""),"",I37+I19+0.5)</f>
        <v/>
      </c>
      <c r="J38" s="48" t="s">
        <v>3</v>
      </c>
      <c r="K38" s="51" t="s">
        <v>1</v>
      </c>
    </row>
    <row r="39" spans="2:17" ht="19.899999999999999" customHeight="1" x14ac:dyDescent="0.2">
      <c r="B39" s="117" t="str">
        <f>Langage!A27</f>
        <v>15 Insteldruk van het veiligheidsventiel</v>
      </c>
      <c r="C39" s="118"/>
      <c r="D39" s="118"/>
      <c r="E39" s="118"/>
      <c r="F39" s="118"/>
      <c r="G39" s="60" t="s">
        <v>67</v>
      </c>
      <c r="H39" s="48"/>
      <c r="I39" s="52" t="str">
        <f>IF(I38="","",I38+0.5+0.5)</f>
        <v/>
      </c>
      <c r="J39" s="48" t="s">
        <v>3</v>
      </c>
      <c r="K39" s="51"/>
    </row>
    <row r="40" spans="2:17" ht="6.6" customHeight="1" x14ac:dyDescent="0.2">
      <c r="B40" s="42"/>
      <c r="C40" s="36"/>
      <c r="D40" s="36"/>
      <c r="E40" s="36"/>
      <c r="F40" s="36"/>
      <c r="G40" s="36"/>
      <c r="H40" s="36"/>
      <c r="I40" s="36"/>
      <c r="J40" s="36"/>
      <c r="K40" s="43"/>
      <c r="Q40" s="50"/>
    </row>
    <row r="41" spans="2:17" ht="16.149999999999999" customHeight="1" x14ac:dyDescent="0.25">
      <c r="B41" s="104" t="str">
        <f>Langage!A11</f>
        <v>Bepaling van de capaciteit van de compressor of van de pomp</v>
      </c>
      <c r="C41" s="105"/>
      <c r="D41" s="105"/>
      <c r="E41" s="105"/>
      <c r="F41" s="105"/>
      <c r="G41" s="105"/>
      <c r="H41" s="105"/>
      <c r="I41" s="105"/>
      <c r="J41" s="105"/>
      <c r="K41" s="106"/>
      <c r="Q41" s="50"/>
    </row>
    <row r="42" spans="2:17" ht="6.6" customHeight="1" x14ac:dyDescent="0.2">
      <c r="B42" s="44"/>
      <c r="C42" s="45"/>
      <c r="D42" s="45"/>
      <c r="E42" s="45"/>
      <c r="F42" s="45"/>
      <c r="G42" s="45"/>
      <c r="H42" s="45"/>
      <c r="I42" s="45"/>
      <c r="J42" s="45"/>
      <c r="K42" s="46"/>
      <c r="Q42" s="50"/>
    </row>
    <row r="43" spans="2:17" ht="19.899999999999999" customHeight="1" x14ac:dyDescent="0.2">
      <c r="B43" s="117" t="str">
        <f>Langage!A28</f>
        <v>16 Geïnstalleerd vermogen</v>
      </c>
      <c r="C43" s="118"/>
      <c r="D43" s="118"/>
      <c r="E43" s="60"/>
      <c r="F43" s="60"/>
      <c r="G43" s="60" t="s">
        <v>64</v>
      </c>
      <c r="H43" s="60"/>
      <c r="I43" s="31"/>
      <c r="J43" s="48" t="s">
        <v>59</v>
      </c>
      <c r="K43" s="61"/>
    </row>
    <row r="44" spans="2:17" ht="19.899999999999999" customHeight="1" x14ac:dyDescent="0.2">
      <c r="B44" s="117" t="str">
        <f>Langage!A29</f>
        <v>17 Gemiddelde watertemperatuur</v>
      </c>
      <c r="C44" s="118"/>
      <c r="D44" s="118"/>
      <c r="E44" s="63"/>
      <c r="F44" s="60"/>
      <c r="G44" s="63" t="s">
        <v>62</v>
      </c>
      <c r="H44" s="60"/>
      <c r="I44" s="31"/>
      <c r="J44" s="48" t="s">
        <v>0</v>
      </c>
      <c r="K44" s="61"/>
    </row>
    <row r="45" spans="2:17" ht="19.899999999999999" customHeight="1" x14ac:dyDescent="0.2">
      <c r="B45" s="117" t="str">
        <f>Langage!A30</f>
        <v>18 Contractiedebiet</v>
      </c>
      <c r="C45" s="118"/>
      <c r="D45" s="118"/>
      <c r="E45" s="60"/>
      <c r="F45" s="60"/>
      <c r="G45" s="60" t="s">
        <v>63</v>
      </c>
      <c r="H45" s="60"/>
      <c r="I45" s="69" t="str">
        <f>IF(I44="","",0.006*I44+0.09)</f>
        <v/>
      </c>
      <c r="J45" s="62" t="s">
        <v>60</v>
      </c>
      <c r="K45" s="61"/>
    </row>
    <row r="46" spans="2:17" ht="19.899999999999999" customHeight="1" x14ac:dyDescent="0.2">
      <c r="B46" s="117" t="str">
        <f>Langage!A31</f>
        <v>19 Capaciteit van de compressor of van de pomp</v>
      </c>
      <c r="C46" s="118"/>
      <c r="D46" s="118"/>
      <c r="E46" s="118"/>
      <c r="F46" s="118"/>
      <c r="G46" s="60" t="s">
        <v>68</v>
      </c>
      <c r="H46" s="60"/>
      <c r="I46" s="55" t="str">
        <f>IF(OR(I43="",I45=""),"",I43/2*I45)</f>
        <v/>
      </c>
      <c r="J46" s="48" t="s">
        <v>61</v>
      </c>
      <c r="K46" s="61"/>
    </row>
    <row r="47" spans="2:17" ht="6.6" customHeight="1" x14ac:dyDescent="0.2">
      <c r="B47" s="42"/>
      <c r="C47" s="36"/>
      <c r="D47" s="36"/>
      <c r="E47" s="36"/>
      <c r="F47" s="36"/>
      <c r="G47" s="36"/>
      <c r="H47" s="36"/>
      <c r="I47" s="36"/>
      <c r="J47" s="36"/>
      <c r="K47" s="43"/>
      <c r="Q47" s="50"/>
    </row>
    <row r="48" spans="2:17" ht="6.6" customHeight="1" x14ac:dyDescent="0.2">
      <c r="B48" s="38"/>
      <c r="C48" s="39"/>
      <c r="D48" s="39"/>
      <c r="E48" s="39"/>
      <c r="F48" s="39"/>
      <c r="G48" s="39"/>
      <c r="H48" s="39"/>
      <c r="I48" s="39"/>
      <c r="J48" s="39"/>
      <c r="K48" s="40"/>
      <c r="Q48" s="50"/>
    </row>
    <row r="49" spans="2:11" x14ac:dyDescent="0.2">
      <c r="B49" s="57" t="str">
        <f>Langage!A41</f>
        <v>(1) De geregelde druk dient eventueel verhoogd te worden om rekening te houden met de minimale</v>
      </c>
      <c r="C49" s="58"/>
      <c r="D49" s="41"/>
      <c r="E49" s="41"/>
      <c r="F49" s="41"/>
      <c r="G49" s="41"/>
      <c r="H49" s="41"/>
      <c r="I49" s="41"/>
      <c r="J49" s="41"/>
      <c r="K49" s="40"/>
    </row>
    <row r="50" spans="2:11" x14ac:dyDescent="0.2">
      <c r="B50" s="57" t="str">
        <f>Langage!A42</f>
        <v xml:space="preserve"> werkingsdruk van de ketel en/of de minimale waarde aan de zuigzijde van de pomp</v>
      </c>
      <c r="C50" s="58"/>
      <c r="D50" s="41"/>
      <c r="E50" s="41"/>
      <c r="F50" s="41"/>
      <c r="G50" s="41"/>
      <c r="H50" s="41"/>
      <c r="I50" s="41"/>
      <c r="J50" s="41"/>
      <c r="K50" s="40"/>
    </row>
    <row r="51" spans="2:11" ht="6.6" customHeight="1" x14ac:dyDescent="0.2">
      <c r="B51" s="42"/>
      <c r="C51" s="36"/>
      <c r="D51" s="36"/>
      <c r="E51" s="36"/>
      <c r="F51" s="36"/>
      <c r="G51" s="36"/>
      <c r="H51" s="36"/>
      <c r="I51" s="36"/>
      <c r="J51" s="36"/>
      <c r="K51" s="43"/>
    </row>
    <row r="52" spans="2:11" x14ac:dyDescent="0.2"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2:11" x14ac:dyDescent="0.2"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2:11" x14ac:dyDescent="0.2"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2:11" x14ac:dyDescent="0.2"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2:11" x14ac:dyDescent="0.2"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2:11" x14ac:dyDescent="0.2"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2:11" x14ac:dyDescent="0.2"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2:11" x14ac:dyDescent="0.2"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2:11" x14ac:dyDescent="0.2"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2:11" x14ac:dyDescent="0.2"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2:11" x14ac:dyDescent="0.2"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3" spans="2:11" x14ac:dyDescent="0.2"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2:11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9" spans="8:14" x14ac:dyDescent="0.2">
      <c r="H69" s="75"/>
      <c r="I69" s="75"/>
      <c r="J69" s="75"/>
      <c r="K69" s="75"/>
      <c r="L69" s="75"/>
      <c r="M69" s="75"/>
      <c r="N69" s="75"/>
    </row>
    <row r="70" spans="8:14" x14ac:dyDescent="0.2">
      <c r="H70" s="75"/>
      <c r="I70" s="75">
        <v>50</v>
      </c>
      <c r="J70" s="75" t="str">
        <f>IF(I$16&lt;I70,"",I70)</f>
        <v/>
      </c>
      <c r="K70" s="75"/>
      <c r="L70" s="75">
        <v>50</v>
      </c>
      <c r="M70" s="75"/>
      <c r="N70" s="75"/>
    </row>
    <row r="71" spans="8:14" x14ac:dyDescent="0.2">
      <c r="H71" s="75"/>
      <c r="I71" s="75">
        <v>55</v>
      </c>
      <c r="J71" s="75" t="str">
        <f t="shared" ref="J71:J80" si="0">IF(I$16&lt;I71,"",I71)</f>
        <v/>
      </c>
      <c r="K71" s="75"/>
      <c r="L71" s="75">
        <v>60</v>
      </c>
      <c r="M71" s="75"/>
      <c r="N71" s="75"/>
    </row>
    <row r="72" spans="8:14" x14ac:dyDescent="0.2">
      <c r="H72" s="75"/>
      <c r="I72" s="75">
        <v>60</v>
      </c>
      <c r="J72" s="75" t="str">
        <f t="shared" si="0"/>
        <v/>
      </c>
      <c r="K72" s="75"/>
      <c r="L72" s="75">
        <v>70</v>
      </c>
      <c r="M72" s="75"/>
      <c r="N72" s="75"/>
    </row>
    <row r="73" spans="8:14" x14ac:dyDescent="0.2">
      <c r="H73" s="75"/>
      <c r="I73" s="75">
        <v>65</v>
      </c>
      <c r="J73" s="75" t="str">
        <f t="shared" si="0"/>
        <v/>
      </c>
      <c r="K73" s="75"/>
      <c r="L73" s="75">
        <v>80</v>
      </c>
      <c r="M73" s="75"/>
      <c r="N73" s="75"/>
    </row>
    <row r="74" spans="8:14" x14ac:dyDescent="0.2">
      <c r="H74" s="75"/>
      <c r="I74" s="75">
        <v>70</v>
      </c>
      <c r="J74" s="75" t="str">
        <f t="shared" si="0"/>
        <v/>
      </c>
      <c r="K74" s="75"/>
      <c r="L74" s="75">
        <v>90</v>
      </c>
      <c r="M74" s="75"/>
      <c r="N74" s="75"/>
    </row>
    <row r="75" spans="8:14" x14ac:dyDescent="0.2">
      <c r="H75" s="75"/>
      <c r="I75" s="75">
        <v>75</v>
      </c>
      <c r="J75" s="75" t="str">
        <f t="shared" si="0"/>
        <v/>
      </c>
      <c r="K75" s="75"/>
      <c r="L75" s="75">
        <v>100</v>
      </c>
      <c r="M75" s="75"/>
      <c r="N75" s="75"/>
    </row>
    <row r="76" spans="8:14" x14ac:dyDescent="0.2">
      <c r="H76" s="75"/>
      <c r="I76" s="75">
        <v>80</v>
      </c>
      <c r="J76" s="75" t="str">
        <f t="shared" si="0"/>
        <v/>
      </c>
      <c r="K76" s="75"/>
      <c r="L76" s="75">
        <v>110</v>
      </c>
      <c r="M76" s="75"/>
      <c r="N76" s="75"/>
    </row>
    <row r="77" spans="8:14" x14ac:dyDescent="0.2">
      <c r="H77" s="75"/>
      <c r="I77" s="75">
        <v>85</v>
      </c>
      <c r="J77" s="75" t="str">
        <f t="shared" si="0"/>
        <v/>
      </c>
      <c r="K77" s="75"/>
      <c r="L77" s="75">
        <v>120</v>
      </c>
      <c r="M77" s="75"/>
      <c r="N77" s="75"/>
    </row>
    <row r="78" spans="8:14" x14ac:dyDescent="0.2">
      <c r="H78" s="75"/>
      <c r="I78" s="75">
        <v>90</v>
      </c>
      <c r="J78" s="75" t="str">
        <f t="shared" si="0"/>
        <v/>
      </c>
      <c r="K78" s="75"/>
      <c r="L78" s="75">
        <v>130</v>
      </c>
      <c r="M78" s="75"/>
      <c r="N78" s="75"/>
    </row>
    <row r="79" spans="8:14" x14ac:dyDescent="0.2">
      <c r="H79" s="75"/>
      <c r="I79" s="75">
        <v>95</v>
      </c>
      <c r="J79" s="75" t="str">
        <f t="shared" si="0"/>
        <v/>
      </c>
      <c r="K79" s="75"/>
      <c r="L79" s="75"/>
      <c r="M79" s="75"/>
      <c r="N79" s="75"/>
    </row>
    <row r="80" spans="8:14" x14ac:dyDescent="0.2">
      <c r="H80" s="75"/>
      <c r="I80" s="75">
        <v>100</v>
      </c>
      <c r="J80" s="75" t="str">
        <f t="shared" si="0"/>
        <v/>
      </c>
      <c r="K80" s="75"/>
      <c r="L80" s="75"/>
      <c r="M80" s="75"/>
      <c r="N80" s="75"/>
    </row>
    <row r="81" spans="8:14" x14ac:dyDescent="0.2">
      <c r="H81" s="75"/>
      <c r="I81" s="75"/>
      <c r="J81" s="75"/>
      <c r="K81" s="75"/>
      <c r="L81" s="75"/>
      <c r="M81" s="75"/>
      <c r="N81" s="75"/>
    </row>
    <row r="82" spans="8:14" x14ac:dyDescent="0.2">
      <c r="H82" s="75"/>
      <c r="I82" s="75"/>
      <c r="J82" s="75"/>
      <c r="K82" s="75"/>
      <c r="L82" s="75"/>
      <c r="M82" s="75"/>
      <c r="N82" s="75"/>
    </row>
    <row r="83" spans="8:14" x14ac:dyDescent="0.2">
      <c r="H83" s="75"/>
      <c r="I83" s="75"/>
      <c r="J83" s="75"/>
      <c r="K83" s="75"/>
      <c r="L83" s="75"/>
      <c r="M83" s="75"/>
      <c r="N83" s="75"/>
    </row>
  </sheetData>
  <sheetProtection sheet="1" objects="1" scenarios="1" selectLockedCells="1"/>
  <mergeCells count="37">
    <mergeCell ref="B38:D38"/>
    <mergeCell ref="B39:F39"/>
    <mergeCell ref="B27:E27"/>
    <mergeCell ref="B28:E28"/>
    <mergeCell ref="B46:F46"/>
    <mergeCell ref="B35:K35"/>
    <mergeCell ref="B41:K41"/>
    <mergeCell ref="B43:D43"/>
    <mergeCell ref="B44:D44"/>
    <mergeCell ref="B45:D45"/>
    <mergeCell ref="B37:D37"/>
    <mergeCell ref="B33:D33"/>
    <mergeCell ref="B32:D32"/>
    <mergeCell ref="B16:G16"/>
    <mergeCell ref="B21:G21"/>
    <mergeCell ref="B20:G20"/>
    <mergeCell ref="B19:G19"/>
    <mergeCell ref="B4:K4"/>
    <mergeCell ref="B14:K14"/>
    <mergeCell ref="B18:G18"/>
    <mergeCell ref="B17:G17"/>
    <mergeCell ref="B23:K23"/>
    <mergeCell ref="B30:K30"/>
    <mergeCell ref="B6:K6"/>
    <mergeCell ref="B8:C8"/>
    <mergeCell ref="B9:C9"/>
    <mergeCell ref="B10:C10"/>
    <mergeCell ref="B11:C11"/>
    <mergeCell ref="B12:C12"/>
    <mergeCell ref="I8:J8"/>
    <mergeCell ref="D8:G8"/>
    <mergeCell ref="B26:D26"/>
    <mergeCell ref="B25:D25"/>
    <mergeCell ref="D9:J9"/>
    <mergeCell ref="D10:J10"/>
    <mergeCell ref="D11:J11"/>
    <mergeCell ref="D12:J12"/>
  </mergeCells>
  <conditionalFormatting sqref="I32">
    <cfRule type="expression" dxfId="7" priority="10">
      <formula>(#REF!="")</formula>
    </cfRule>
    <cfRule type="expression" dxfId="6" priority="13">
      <formula>(AND(I32&lt;&gt;"",ROUND($I$32,1)&lt;ROUND(#REF!,1)))</formula>
    </cfRule>
  </conditionalFormatting>
  <conditionalFormatting sqref="I43">
    <cfRule type="expression" dxfId="5" priority="5">
      <formula>(#REF!="")</formula>
    </cfRule>
    <cfRule type="expression" dxfId="4" priority="6">
      <formula>(AND(I43&lt;&gt;"",ROUND($I$32,1)&lt;ROUND(#REF!,1)))</formula>
    </cfRule>
  </conditionalFormatting>
  <conditionalFormatting sqref="I44">
    <cfRule type="expression" dxfId="3" priority="3">
      <formula>(#REF!="")</formula>
    </cfRule>
    <cfRule type="expression" dxfId="2" priority="4">
      <formula>(AND(I44&lt;&gt;"",ROUND($I$32,1)&lt;ROUND(#REF!,1)))</formula>
    </cfRule>
  </conditionalFormatting>
  <conditionalFormatting sqref="I45">
    <cfRule type="expression" dxfId="1" priority="1">
      <formula>(#REF!="")</formula>
    </cfRule>
    <cfRule type="expression" dxfId="0" priority="2">
      <formula>(AND(I45&lt;&gt;"",ROUND($I$32,1)&lt;ROUND(#REF!,1)))</formula>
    </cfRule>
  </conditionalFormatting>
  <dataValidations xWindow="733" yWindow="478" count="10">
    <dataValidation type="list" allowBlank="1" showErrorMessage="1" error="Choisir une valeur de la liste_x000a_Selecteer een waarde uit de lijst_x000a_" sqref="I16" xr:uid="{00000000-0002-0000-0100-000000000000}">
      <formula1>$L$70:$L$78</formula1>
    </dataValidation>
    <dataValidation allowBlank="1" showErrorMessage="1" prompt="T° 130 °C = 1.70_x000a_T° 120 °C = 0.99_x000a_T° 110 °C = 0.43_x000a_T° 100 °C = 0.01_x000a_T° &lt;100 °C = 0" sqref="I19" xr:uid="{00000000-0002-0000-0100-000001000000}"/>
    <dataValidation showErrorMessage="1" prompt="Eau sans antigel_x000a_Water zonder antivries_x000a_T° 130 °C = 6.97  |  T° 80 °C = 2.89_x000a_T° 120 °C = 6.02  |  T° 70 °C = 2.25_x000a_T° 110 °C = 5.15  |  T° 60 °C = 1.68_x000a_T° 100 °C = 4.34  |  T° 50 °C = 1.18_x000a_T°   90 °C = 3.57  |  T° 40 °C = 0.75" sqref="I18" xr:uid="{00000000-0002-0000-0100-000002000000}"/>
    <dataValidation type="list" allowBlank="1" showInputMessage="1" showErrorMessage="1" sqref="D2" xr:uid="{00000000-0002-0000-0100-000003000000}">
      <formula1>"Français, Nederlands"</formula1>
    </dataValidation>
    <dataValidation allowBlank="1" showErrorMessage="1" prompt="T° 100 °C = 0.69_x000a_T°   90 °C = 0.63_x000a_T°   80 °C = 0.57_x000a_T°   70 °C = 0.51_x000a_T°   60 °C = 0.45_x000a_T°   50 °C = 0.39" sqref="I45" xr:uid="{00000000-0002-0000-0100-000004000000}"/>
    <dataValidation type="list" showErrorMessage="1" error="Choisir une valeur de la liste_x000a_Selecteer een waarde uit de lijst" sqref="I17" xr:uid="{00000000-0002-0000-0100-000005000000}">
      <formula1>"0, 10, 20, 30, 40, 50"</formula1>
    </dataValidation>
    <dataValidation type="decimal" operator="greaterThanOrEqual" allowBlank="1" showInputMessage="1" showErrorMessage="1" error="Introduire une valeur positive_x000a_Positieve waarde invoeren" sqref="I20:I21" xr:uid="{00000000-0002-0000-0100-000006000000}">
      <formula1>0</formula1>
    </dataValidation>
    <dataValidation type="decimal" allowBlank="1" showErrorMessage="1" error="Introduire une valeur entre 0,1 et 1_x000a_Waarde invoeren tussen 0,1 en 1" prompt="Min. 0,1_x000a_Max. 1" sqref="I27" xr:uid="{00000000-0002-0000-0100-000007000000}">
      <formula1>0.1</formula1>
      <formula2>1</formula2>
    </dataValidation>
    <dataValidation type="whole" operator="greaterThanOrEqual" allowBlank="1" showInputMessage="1" showErrorMessage="1" error="La valeur doit être plus grande que VN,min_x000a_De waarde moet groter zijn dan VN,min" sqref="I32" xr:uid="{00000000-0002-0000-0100-000008000000}">
      <formula1>I28</formula1>
    </dataValidation>
    <dataValidation type="list" allowBlank="1" showInputMessage="1" showErrorMessage="1" error="Choisir une valeur de la liste_x000a_Selecteer een waarde uit de lijst" sqref="I44" xr:uid="{00000000-0002-0000-0100-000009000000}">
      <formula1>$J$70:$J$80</formula1>
    </dataValidation>
  </dataValidations>
  <pageMargins left="0.74803149606299213" right="0.74803149606299213" top="0.78740157480314965" bottom="0.78740157480314965" header="0.51181102362204722" footer="0.51181102362204722"/>
  <pageSetup paperSize="9" scale="9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Clear_data">
                <anchor moveWithCells="1" sizeWithCells="1">
                  <from>
                    <xdr:col>7</xdr:col>
                    <xdr:colOff>704850</xdr:colOff>
                    <xdr:row>0</xdr:row>
                    <xdr:rowOff>152400</xdr:rowOff>
                  </from>
                  <to>
                    <xdr:col>10</xdr:col>
                    <xdr:colOff>219075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</sheetPr>
  <dimension ref="A1:A81"/>
  <sheetViews>
    <sheetView showGridLines="0" showRowColHeaders="0" zoomScaleNormal="100" workbookViewId="0">
      <selection activeCell="M78" sqref="M78"/>
    </sheetView>
  </sheetViews>
  <sheetFormatPr defaultRowHeight="12.75" x14ac:dyDescent="0.2"/>
  <sheetData>
    <row r="1" s="80" customFormat="1" ht="60.75" customHeight="1" x14ac:dyDescent="0.2"/>
    <row r="2" s="91" customFormat="1" ht="18.75" customHeight="1" x14ac:dyDescent="0.2"/>
    <row r="21" ht="6.75" customHeight="1" x14ac:dyDescent="0.2"/>
    <row r="22" s="83" customFormat="1" ht="17.25" customHeight="1" x14ac:dyDescent="0.2"/>
    <row r="43" ht="15.75" customHeight="1" x14ac:dyDescent="0.2"/>
    <row r="44" s="83" customFormat="1" ht="16.5" customHeight="1" x14ac:dyDescent="0.2"/>
    <row r="59" ht="17.25" customHeight="1" x14ac:dyDescent="0.2"/>
    <row r="60" s="83" customFormat="1" ht="15.75" customHeight="1" x14ac:dyDescent="0.2"/>
    <row r="69" s="83" customFormat="1" ht="16.5" customHeight="1" x14ac:dyDescent="0.2"/>
    <row r="80" ht="17.25" customHeight="1" x14ac:dyDescent="0.2"/>
    <row r="81" s="83" customFormat="1" ht="15" customHeight="1" x14ac:dyDescent="0.2"/>
  </sheetData>
  <sheetProtection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5"/>
  </sheetPr>
  <dimension ref="A1:A78"/>
  <sheetViews>
    <sheetView showGridLines="0" showRowColHeaders="0" zoomScaleNormal="100" workbookViewId="0">
      <selection activeCell="Q87" sqref="Q87"/>
    </sheetView>
  </sheetViews>
  <sheetFormatPr defaultRowHeight="12.75" x14ac:dyDescent="0.2"/>
  <sheetData>
    <row r="1" s="80" customFormat="1" ht="60.75" customHeight="1" x14ac:dyDescent="0.2"/>
    <row r="2" s="83" customFormat="1" ht="15.75" customHeight="1" x14ac:dyDescent="0.2"/>
    <row r="21" ht="9.75" customHeight="1" x14ac:dyDescent="0.2"/>
    <row r="22" s="83" customFormat="1" ht="15" customHeight="1" x14ac:dyDescent="0.2"/>
    <row r="42" ht="19.5" customHeight="1" x14ac:dyDescent="0.2"/>
    <row r="43" s="83" customFormat="1" ht="15" customHeight="1" x14ac:dyDescent="0.2"/>
    <row r="59" ht="17.25" customHeight="1" x14ac:dyDescent="0.2"/>
    <row r="60" s="83" customFormat="1" ht="15" customHeight="1" x14ac:dyDescent="0.2"/>
    <row r="66" ht="18" customHeight="1" x14ac:dyDescent="0.2"/>
    <row r="67" s="83" customFormat="1" ht="15" customHeight="1" x14ac:dyDescent="0.2"/>
    <row r="77" ht="16.5" customHeight="1" x14ac:dyDescent="0.2"/>
    <row r="78" s="83" customFormat="1" ht="15" customHeight="1" x14ac:dyDescent="0.2"/>
  </sheetData>
  <sheetProtection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BAA15-4085-450C-B617-29DE5543640C}">
  <sheetPr codeName="Sheet5"/>
  <dimension ref="A1:A3"/>
  <sheetViews>
    <sheetView workbookViewId="0">
      <selection activeCell="C42" sqref="C42"/>
    </sheetView>
  </sheetViews>
  <sheetFormatPr defaultRowHeight="15" x14ac:dyDescent="0.25"/>
  <cols>
    <col min="1" max="1" width="19.7109375" style="78" customWidth="1"/>
    <col min="2" max="16384" width="9.140625" style="78"/>
  </cols>
  <sheetData>
    <row r="1" spans="1:1" x14ac:dyDescent="0.25">
      <c r="A1" s="78" t="s">
        <v>119</v>
      </c>
    </row>
    <row r="2" spans="1:1" x14ac:dyDescent="0.25">
      <c r="A2" s="78" t="s">
        <v>120</v>
      </c>
    </row>
    <row r="3" spans="1:1" x14ac:dyDescent="0.25">
      <c r="A3" s="78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3:J20"/>
  <sheetViews>
    <sheetView workbookViewId="0"/>
  </sheetViews>
  <sheetFormatPr defaultRowHeight="12.75" x14ac:dyDescent="0.2"/>
  <cols>
    <col min="1" max="1" width="13.28515625" style="1" customWidth="1"/>
    <col min="2" max="2" width="20.28515625" style="1" customWidth="1"/>
    <col min="3" max="3" width="25.42578125" style="3" bestFit="1" customWidth="1"/>
    <col min="8" max="8" width="16" customWidth="1"/>
    <col min="9" max="9" width="25" bestFit="1" customWidth="1"/>
    <col min="10" max="10" width="17.5703125" bestFit="1" customWidth="1"/>
  </cols>
  <sheetData>
    <row r="3" spans="1:10" ht="38.25" x14ac:dyDescent="0.2">
      <c r="A3" s="72" t="s">
        <v>79</v>
      </c>
      <c r="B3" s="123" t="s">
        <v>75</v>
      </c>
      <c r="C3" s="123"/>
      <c r="D3" s="123"/>
      <c r="E3" s="123"/>
      <c r="F3" s="123"/>
      <c r="G3" s="123"/>
      <c r="H3" s="72" t="s">
        <v>81</v>
      </c>
      <c r="I3" s="73" t="s">
        <v>80</v>
      </c>
      <c r="J3" s="74" t="s">
        <v>83</v>
      </c>
    </row>
    <row r="4" spans="1:10" x14ac:dyDescent="0.2">
      <c r="A4" s="1" t="s">
        <v>0</v>
      </c>
      <c r="B4" s="1">
        <v>0</v>
      </c>
      <c r="C4" s="1">
        <v>10</v>
      </c>
      <c r="D4" s="1">
        <v>20</v>
      </c>
      <c r="E4" s="1">
        <v>30</v>
      </c>
      <c r="F4" s="1">
        <v>40</v>
      </c>
      <c r="G4" s="1">
        <v>50</v>
      </c>
      <c r="H4" s="1" t="s">
        <v>76</v>
      </c>
      <c r="I4" s="67" t="s">
        <v>3</v>
      </c>
      <c r="J4" s="71" t="s">
        <v>84</v>
      </c>
    </row>
    <row r="5" spans="1:10" x14ac:dyDescent="0.2">
      <c r="A5" s="1">
        <v>10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2">
        <v>1.0003</v>
      </c>
      <c r="I5" s="3">
        <v>0</v>
      </c>
    </row>
    <row r="6" spans="1:10" x14ac:dyDescent="0.2">
      <c r="A6" s="1">
        <v>20</v>
      </c>
      <c r="B6" s="3">
        <v>0.14000000000000001</v>
      </c>
      <c r="C6" s="3">
        <v>0.28999999999999998</v>
      </c>
      <c r="D6" s="3">
        <v>0.31</v>
      </c>
      <c r="E6" s="3">
        <v>0.34</v>
      </c>
      <c r="F6" s="3">
        <v>0.36</v>
      </c>
      <c r="G6" s="3">
        <v>0.38</v>
      </c>
      <c r="H6" s="2">
        <v>1.0017</v>
      </c>
      <c r="I6" s="3">
        <v>0</v>
      </c>
    </row>
    <row r="7" spans="1:10" x14ac:dyDescent="0.2">
      <c r="A7" s="1">
        <v>30</v>
      </c>
      <c r="B7" s="3">
        <v>0.4</v>
      </c>
      <c r="C7" s="3">
        <v>0.63</v>
      </c>
      <c r="D7" s="3">
        <v>0.67</v>
      </c>
      <c r="E7" s="3">
        <v>0.72</v>
      </c>
      <c r="F7" s="3">
        <v>0.77</v>
      </c>
      <c r="G7" s="3">
        <v>0.81</v>
      </c>
      <c r="H7" s="2">
        <v>1.0043</v>
      </c>
      <c r="I7" s="3">
        <v>0</v>
      </c>
    </row>
    <row r="8" spans="1:10" x14ac:dyDescent="0.2">
      <c r="A8" s="1">
        <v>40</v>
      </c>
      <c r="B8" s="3">
        <v>0.75</v>
      </c>
      <c r="C8" s="3">
        <v>1.02</v>
      </c>
      <c r="D8" s="3">
        <v>1.0900000000000001</v>
      </c>
      <c r="E8" s="3">
        <v>1.1599999999999999</v>
      </c>
      <c r="F8" s="3">
        <v>1.22</v>
      </c>
      <c r="G8" s="3">
        <v>1.3</v>
      </c>
      <c r="H8" s="2">
        <v>1.0078</v>
      </c>
      <c r="I8" s="3">
        <v>0</v>
      </c>
    </row>
    <row r="9" spans="1:10" x14ac:dyDescent="0.2">
      <c r="A9" s="1">
        <v>50</v>
      </c>
      <c r="B9" s="3">
        <v>1.18</v>
      </c>
      <c r="C9" s="3">
        <v>1.46</v>
      </c>
      <c r="D9" s="3">
        <v>1.55</v>
      </c>
      <c r="E9" s="3">
        <v>1.64</v>
      </c>
      <c r="F9" s="3">
        <v>1.74</v>
      </c>
      <c r="G9" s="3">
        <v>1.83</v>
      </c>
      <c r="H9" s="2">
        <v>1.0121</v>
      </c>
      <c r="I9" s="3">
        <v>0</v>
      </c>
      <c r="J9" s="3">
        <v>0.39</v>
      </c>
    </row>
    <row r="10" spans="1:10" x14ac:dyDescent="0.2">
      <c r="A10" s="1">
        <v>60</v>
      </c>
      <c r="B10" s="3">
        <v>1.68</v>
      </c>
      <c r="C10" s="3">
        <v>1.96</v>
      </c>
      <c r="D10" s="3">
        <v>2.0699999999999998</v>
      </c>
      <c r="E10" s="3">
        <v>2.1800000000000002</v>
      </c>
      <c r="F10" s="3">
        <v>2.2999999999999998</v>
      </c>
      <c r="G10" s="3">
        <v>2.42</v>
      </c>
      <c r="H10" s="2">
        <v>1.0170999999999999</v>
      </c>
      <c r="I10" s="3">
        <v>0</v>
      </c>
      <c r="J10" s="3">
        <v>0.45</v>
      </c>
    </row>
    <row r="11" spans="1:10" x14ac:dyDescent="0.2">
      <c r="A11" s="1">
        <v>70</v>
      </c>
      <c r="B11" s="3">
        <v>2.25</v>
      </c>
      <c r="C11" s="3">
        <v>2.5099999999999998</v>
      </c>
      <c r="D11" s="3">
        <v>2.64</v>
      </c>
      <c r="E11" s="3">
        <v>2.78</v>
      </c>
      <c r="F11" s="3">
        <v>2.91</v>
      </c>
      <c r="G11" s="3">
        <v>3.06</v>
      </c>
      <c r="H11" s="2">
        <v>1.0227999999999999</v>
      </c>
      <c r="I11" s="3">
        <v>0</v>
      </c>
      <c r="J11" s="3">
        <v>0.51</v>
      </c>
    </row>
    <row r="12" spans="1:10" x14ac:dyDescent="0.2">
      <c r="A12" s="1">
        <v>80</v>
      </c>
      <c r="B12" s="3">
        <v>2.89</v>
      </c>
      <c r="C12" s="3">
        <v>3.12</v>
      </c>
      <c r="D12" s="3">
        <v>3.27</v>
      </c>
      <c r="E12" s="3">
        <v>3.43</v>
      </c>
      <c r="F12" s="3">
        <v>3.59</v>
      </c>
      <c r="G12" s="3">
        <v>3.76</v>
      </c>
      <c r="H12" s="2">
        <v>1.0291999999999999</v>
      </c>
      <c r="I12" s="3">
        <v>0</v>
      </c>
      <c r="J12" s="3">
        <v>0.56999999999999995</v>
      </c>
    </row>
    <row r="13" spans="1:10" x14ac:dyDescent="0.2">
      <c r="A13" s="1">
        <v>90</v>
      </c>
      <c r="B13" s="3">
        <v>3.57</v>
      </c>
      <c r="C13" s="3">
        <v>3.79</v>
      </c>
      <c r="D13" s="3">
        <v>3.96</v>
      </c>
      <c r="E13" s="3">
        <v>4.1399999999999997</v>
      </c>
      <c r="F13" s="3">
        <v>4.32</v>
      </c>
      <c r="G13" s="3">
        <v>4.51</v>
      </c>
      <c r="H13" s="2">
        <v>1.0361</v>
      </c>
      <c r="I13" s="3">
        <v>0</v>
      </c>
      <c r="J13" s="3">
        <v>0.63</v>
      </c>
    </row>
    <row r="14" spans="1:10" x14ac:dyDescent="0.2">
      <c r="A14" s="1">
        <v>100</v>
      </c>
      <c r="B14" s="3">
        <v>4.34</v>
      </c>
      <c r="C14" s="3">
        <v>4.5199999999999996</v>
      </c>
      <c r="D14" s="3">
        <v>4.71</v>
      </c>
      <c r="E14" s="3">
        <v>4.91</v>
      </c>
      <c r="F14" s="3">
        <v>5.1100000000000003</v>
      </c>
      <c r="G14" s="3">
        <v>5.33</v>
      </c>
      <c r="H14" s="2">
        <v>1.0437000000000001</v>
      </c>
      <c r="I14" s="3">
        <v>0.01</v>
      </c>
      <c r="J14" s="3">
        <v>0.69</v>
      </c>
    </row>
    <row r="15" spans="1:10" x14ac:dyDescent="0.2">
      <c r="A15" s="1">
        <v>110</v>
      </c>
      <c r="B15" s="3">
        <v>5.15</v>
      </c>
      <c r="C15" s="3">
        <v>5.31</v>
      </c>
      <c r="D15" s="3">
        <v>5.52</v>
      </c>
      <c r="E15" s="3">
        <v>5.74</v>
      </c>
      <c r="F15" s="3">
        <v>5.97</v>
      </c>
      <c r="G15" s="3">
        <v>6.21</v>
      </c>
      <c r="H15" s="2">
        <v>1.0519000000000001</v>
      </c>
      <c r="I15" s="3">
        <v>0.43</v>
      </c>
    </row>
    <row r="16" spans="1:10" x14ac:dyDescent="0.2">
      <c r="A16" s="1">
        <v>120</v>
      </c>
      <c r="B16" s="3">
        <v>6.02</v>
      </c>
      <c r="C16" s="3">
        <v>6.17</v>
      </c>
      <c r="D16" s="3">
        <v>6.4</v>
      </c>
      <c r="E16" s="3">
        <v>6.64</v>
      </c>
      <c r="F16" s="3">
        <v>6.89</v>
      </c>
      <c r="G16" s="3">
        <v>7.16</v>
      </c>
      <c r="H16" s="2">
        <v>1.0606</v>
      </c>
      <c r="I16" s="3">
        <v>0.99</v>
      </c>
    </row>
    <row r="17" spans="1:9" x14ac:dyDescent="0.2">
      <c r="A17" s="1">
        <v>130</v>
      </c>
      <c r="B17" s="3">
        <v>6.97</v>
      </c>
      <c r="C17" s="66">
        <v>7.04</v>
      </c>
      <c r="D17" s="66">
        <v>7.28</v>
      </c>
      <c r="E17" s="66">
        <v>7.55</v>
      </c>
      <c r="F17" s="66">
        <v>7.83</v>
      </c>
      <c r="G17" s="66">
        <v>8.1199999999999992</v>
      </c>
      <c r="H17" s="2">
        <v>1.07</v>
      </c>
      <c r="I17" s="3">
        <v>1.7</v>
      </c>
    </row>
    <row r="18" spans="1:9" x14ac:dyDescent="0.2">
      <c r="C18" s="1"/>
      <c r="D18" s="1"/>
      <c r="E18" s="1"/>
      <c r="F18" s="1"/>
      <c r="G18" s="1"/>
      <c r="H18" s="1"/>
    </row>
    <row r="19" spans="1:9" ht="40.15" customHeight="1" x14ac:dyDescent="0.2">
      <c r="A19" s="124" t="s">
        <v>77</v>
      </c>
      <c r="B19" s="124"/>
      <c r="C19" s="124"/>
      <c r="D19" s="124"/>
      <c r="E19" s="124"/>
      <c r="F19" s="124"/>
      <c r="G19" s="124"/>
      <c r="H19" s="68"/>
    </row>
    <row r="20" spans="1:9" x14ac:dyDescent="0.2">
      <c r="A20" s="65" t="s">
        <v>78</v>
      </c>
      <c r="C20" s="1"/>
      <c r="D20" s="1"/>
      <c r="E20" s="1"/>
      <c r="F20" s="1"/>
      <c r="G20" s="1"/>
      <c r="H20" s="1"/>
    </row>
  </sheetData>
  <sheetProtection sheet="1" objects="1" scenarios="1"/>
  <mergeCells count="2">
    <mergeCell ref="B3:G3"/>
    <mergeCell ref="A19:G19"/>
  </mergeCells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C55"/>
  <sheetViews>
    <sheetView workbookViewId="0">
      <selection activeCell="A4" sqref="A4"/>
    </sheetView>
  </sheetViews>
  <sheetFormatPr defaultRowHeight="12.75" x14ac:dyDescent="0.2"/>
  <cols>
    <col min="1" max="1" width="29.42578125" customWidth="1"/>
    <col min="2" max="2" width="41.7109375" customWidth="1"/>
    <col min="3" max="3" width="39" customWidth="1"/>
  </cols>
  <sheetData>
    <row r="1" spans="1:3" x14ac:dyDescent="0.2">
      <c r="A1" s="33" t="s">
        <v>32</v>
      </c>
      <c r="B1" s="77"/>
    </row>
    <row r="3" spans="1:3" x14ac:dyDescent="0.2">
      <c r="A3" s="34" t="str">
        <f>'Calcul - Berekening'!D2</f>
        <v>Nederlands</v>
      </c>
      <c r="B3" s="33" t="s">
        <v>29</v>
      </c>
      <c r="C3" s="33" t="s">
        <v>30</v>
      </c>
    </row>
    <row r="4" spans="1:3" x14ac:dyDescent="0.2">
      <c r="A4" s="34" t="str">
        <f>IF(A$3=B$3,B4,C4)</f>
        <v>nl_be</v>
      </c>
      <c r="B4" s="79" t="s">
        <v>122</v>
      </c>
      <c r="C4" s="79" t="s">
        <v>123</v>
      </c>
    </row>
    <row r="5" spans="1:3" x14ac:dyDescent="0.2">
      <c r="A5" s="34" t="str">
        <f>IF(A$3=B$3,B5,C5)</f>
        <v>Rekenblad gesloten expansievat met constante druk</v>
      </c>
      <c r="B5" s="33" t="s">
        <v>48</v>
      </c>
      <c r="C5" s="33" t="s">
        <v>50</v>
      </c>
    </row>
    <row r="6" spans="1:3" x14ac:dyDescent="0.2">
      <c r="A6" s="34" t="str">
        <f>IF(A$3=B$3,B6,C6)</f>
        <v>Referentie</v>
      </c>
      <c r="B6" s="33" t="s">
        <v>23</v>
      </c>
      <c r="C6" s="33" t="s">
        <v>33</v>
      </c>
    </row>
    <row r="7" spans="1:3" x14ac:dyDescent="0.2">
      <c r="A7" s="34" t="str">
        <f t="shared" ref="A7:A49" si="0">IF(A$3=B$3,B7,C7)</f>
        <v>Invoergegevens voor de installatie</v>
      </c>
      <c r="B7" s="33" t="s">
        <v>8</v>
      </c>
      <c r="C7" s="33" t="s">
        <v>11</v>
      </c>
    </row>
    <row r="8" spans="1:3" x14ac:dyDescent="0.2">
      <c r="A8" s="34" t="str">
        <f t="shared" si="0"/>
        <v>Theoretische berekening van het expansievat</v>
      </c>
      <c r="B8" s="33" t="s">
        <v>49</v>
      </c>
      <c r="C8" s="33" t="s">
        <v>51</v>
      </c>
    </row>
    <row r="9" spans="1:3" x14ac:dyDescent="0.2">
      <c r="A9" s="34" t="str">
        <f t="shared" si="0"/>
        <v>Keuze van het expansievat</v>
      </c>
      <c r="B9" s="33" t="s">
        <v>9</v>
      </c>
      <c r="C9" s="33" t="s">
        <v>10</v>
      </c>
    </row>
    <row r="10" spans="1:3" x14ac:dyDescent="0.2">
      <c r="A10" s="34" t="str">
        <f t="shared" si="0"/>
        <v>Berekening van de geregelde druk in het expansievat</v>
      </c>
      <c r="B10" s="33" t="s">
        <v>71</v>
      </c>
      <c r="C10" s="33" t="s">
        <v>72</v>
      </c>
    </row>
    <row r="11" spans="1:3" x14ac:dyDescent="0.2">
      <c r="A11" s="34" t="str">
        <f t="shared" si="0"/>
        <v>Bepaling van de capaciteit van de compressor of van de pomp</v>
      </c>
      <c r="B11" s="33" t="s">
        <v>69</v>
      </c>
      <c r="C11" s="33" t="s">
        <v>70</v>
      </c>
    </row>
    <row r="12" spans="1:3" x14ac:dyDescent="0.2">
      <c r="A12" s="34">
        <f t="shared" si="0"/>
        <v>0</v>
      </c>
      <c r="B12" s="33"/>
    </row>
    <row r="13" spans="1:3" x14ac:dyDescent="0.2">
      <c r="A13" s="34" t="str">
        <f t="shared" si="0"/>
        <v>1 Maximale bedrijfstemperatuur</v>
      </c>
      <c r="B13" s="33" t="s">
        <v>21</v>
      </c>
      <c r="C13" s="35" t="s">
        <v>42</v>
      </c>
    </row>
    <row r="14" spans="1:3" x14ac:dyDescent="0.2">
      <c r="A14" s="34" t="str">
        <f t="shared" si="0"/>
        <v>2 Antivriesproduct concentratie (ethyleenglycol)</v>
      </c>
      <c r="B14" s="33" t="s">
        <v>73</v>
      </c>
      <c r="C14" s="35" t="s">
        <v>74</v>
      </c>
    </row>
    <row r="15" spans="1:3" x14ac:dyDescent="0.2">
      <c r="A15" s="34" t="str">
        <f t="shared" si="0"/>
        <v>3 Expansiecoëfficiënt (vulling op 10°C)</v>
      </c>
      <c r="B15" s="33" t="s">
        <v>85</v>
      </c>
      <c r="C15" s="33" t="s">
        <v>100</v>
      </c>
    </row>
    <row r="16" spans="1:3" x14ac:dyDescent="0.2">
      <c r="A16" s="34" t="str">
        <f t="shared" si="0"/>
        <v>4 Relatieve dampdruk</v>
      </c>
      <c r="B16" s="33" t="s">
        <v>86</v>
      </c>
      <c r="C16" s="33" t="s">
        <v>101</v>
      </c>
    </row>
    <row r="17" spans="1:3" x14ac:dyDescent="0.2">
      <c r="A17" s="34" t="str">
        <f t="shared" si="0"/>
        <v>5 Waterinhoud van de installatie</v>
      </c>
      <c r="B17" s="33" t="s">
        <v>6</v>
      </c>
      <c r="C17" s="33" t="s">
        <v>102</v>
      </c>
    </row>
    <row r="18" spans="1:3" x14ac:dyDescent="0.2">
      <c r="A18" s="34" t="str">
        <f t="shared" si="0"/>
        <v>6 Statische hoogte</v>
      </c>
      <c r="B18" s="33" t="s">
        <v>87</v>
      </c>
      <c r="C18" s="33" t="s">
        <v>103</v>
      </c>
    </row>
    <row r="19" spans="1:3" x14ac:dyDescent="0.2">
      <c r="A19" s="34" t="str">
        <f t="shared" si="0"/>
        <v>7 Expansievolume van het water</v>
      </c>
      <c r="B19" s="33" t="s">
        <v>88</v>
      </c>
      <c r="C19" s="33" t="s">
        <v>104</v>
      </c>
    </row>
    <row r="20" spans="1:3" x14ac:dyDescent="0.2">
      <c r="A20" s="34" t="str">
        <f t="shared" si="0"/>
        <v>8 Minimaal reservewatervolume</v>
      </c>
      <c r="B20" s="33" t="s">
        <v>89</v>
      </c>
      <c r="C20" s="33" t="s">
        <v>105</v>
      </c>
    </row>
    <row r="21" spans="1:3" x14ac:dyDescent="0.2">
      <c r="A21" s="34" t="str">
        <f t="shared" si="0"/>
        <v>9 Gebruiksrendement van het expansievat</v>
      </c>
      <c r="B21" s="33" t="s">
        <v>90</v>
      </c>
      <c r="C21" s="33" t="s">
        <v>106</v>
      </c>
    </row>
    <row r="22" spans="1:3" x14ac:dyDescent="0.2">
      <c r="A22" s="34" t="str">
        <f t="shared" si="0"/>
        <v>10 Minimaal werkelijk volume van het vat</v>
      </c>
      <c r="B22" s="33" t="s">
        <v>91</v>
      </c>
      <c r="C22" s="33" t="s">
        <v>107</v>
      </c>
    </row>
    <row r="23" spans="1:3" x14ac:dyDescent="0.2">
      <c r="A23" s="34" t="str">
        <f t="shared" si="0"/>
        <v>11 Werkelijk volume van het vat</v>
      </c>
      <c r="B23" s="33" t="s">
        <v>92</v>
      </c>
      <c r="C23" s="33" t="s">
        <v>108</v>
      </c>
    </row>
    <row r="24" spans="1:3" x14ac:dyDescent="0.2">
      <c r="A24" s="34" t="str">
        <f t="shared" si="0"/>
        <v>12 Maximaal reservewatervolume</v>
      </c>
      <c r="B24" s="33" t="s">
        <v>116</v>
      </c>
      <c r="C24" s="33" t="s">
        <v>117</v>
      </c>
    </row>
    <row r="25" spans="1:3" x14ac:dyDescent="0.2">
      <c r="A25" s="34" t="str">
        <f t="shared" si="0"/>
        <v>13 Statische druk</v>
      </c>
      <c r="B25" s="33" t="s">
        <v>93</v>
      </c>
      <c r="C25" s="33" t="s">
        <v>109</v>
      </c>
    </row>
    <row r="26" spans="1:3" x14ac:dyDescent="0.2">
      <c r="A26" s="34" t="str">
        <f t="shared" si="0"/>
        <v>14 Geregelde druk</v>
      </c>
      <c r="B26" s="33" t="s">
        <v>94</v>
      </c>
      <c r="C26" s="33" t="s">
        <v>110</v>
      </c>
    </row>
    <row r="27" spans="1:3" x14ac:dyDescent="0.2">
      <c r="A27" s="34" t="str">
        <f t="shared" si="0"/>
        <v>15 Insteldruk van het veiligheidsventiel</v>
      </c>
      <c r="B27" s="33" t="s">
        <v>95</v>
      </c>
      <c r="C27" s="33" t="s">
        <v>111</v>
      </c>
    </row>
    <row r="28" spans="1:3" x14ac:dyDescent="0.2">
      <c r="A28" s="34" t="str">
        <f t="shared" si="0"/>
        <v>16 Geïnstalleerd vermogen</v>
      </c>
      <c r="B28" s="33" t="s">
        <v>96</v>
      </c>
      <c r="C28" s="33" t="s">
        <v>112</v>
      </c>
    </row>
    <row r="29" spans="1:3" x14ac:dyDescent="0.2">
      <c r="A29" s="34" t="str">
        <f t="shared" si="0"/>
        <v>17 Gemiddelde watertemperatuur</v>
      </c>
      <c r="B29" s="33" t="s">
        <v>97</v>
      </c>
      <c r="C29" s="33" t="s">
        <v>113</v>
      </c>
    </row>
    <row r="30" spans="1:3" x14ac:dyDescent="0.2">
      <c r="A30" s="34" t="str">
        <f t="shared" si="0"/>
        <v>18 Contractiedebiet</v>
      </c>
      <c r="B30" s="33" t="s">
        <v>98</v>
      </c>
      <c r="C30" s="35" t="s">
        <v>114</v>
      </c>
    </row>
    <row r="31" spans="1:3" x14ac:dyDescent="0.2">
      <c r="A31" s="34" t="str">
        <f t="shared" si="0"/>
        <v>19 Capaciteit van de compressor of van de pomp</v>
      </c>
      <c r="B31" s="33" t="s">
        <v>99</v>
      </c>
      <c r="C31" s="35" t="s">
        <v>115</v>
      </c>
    </row>
    <row r="32" spans="1:3" x14ac:dyDescent="0.2">
      <c r="A32" s="34">
        <f t="shared" si="0"/>
        <v>0</v>
      </c>
      <c r="B32" s="33"/>
      <c r="C32" s="33"/>
    </row>
    <row r="33" spans="1:3" x14ac:dyDescent="0.2">
      <c r="A33" s="34">
        <f t="shared" si="0"/>
        <v>0</v>
      </c>
      <c r="B33" s="33"/>
      <c r="C33" s="33"/>
    </row>
    <row r="34" spans="1:3" x14ac:dyDescent="0.2">
      <c r="A34" s="34">
        <f t="shared" si="0"/>
        <v>0</v>
      </c>
      <c r="B34" s="33"/>
      <c r="C34" s="33"/>
    </row>
    <row r="35" spans="1:3" x14ac:dyDescent="0.2">
      <c r="A35" s="34">
        <f t="shared" si="0"/>
        <v>0</v>
      </c>
      <c r="B35" s="33"/>
      <c r="C35" s="33"/>
    </row>
    <row r="36" spans="1:3" x14ac:dyDescent="0.2">
      <c r="A36" s="34">
        <f t="shared" si="0"/>
        <v>0</v>
      </c>
      <c r="B36" s="33"/>
      <c r="C36" s="33"/>
    </row>
    <row r="37" spans="1:3" x14ac:dyDescent="0.2">
      <c r="A37" s="34">
        <f t="shared" si="0"/>
        <v>0</v>
      </c>
      <c r="B37" s="33"/>
      <c r="C37" s="33"/>
    </row>
    <row r="38" spans="1:3" x14ac:dyDescent="0.2">
      <c r="A38" s="34"/>
    </row>
    <row r="39" spans="1:3" x14ac:dyDescent="0.2">
      <c r="A39" s="34"/>
    </row>
    <row r="40" spans="1:3" x14ac:dyDescent="0.2">
      <c r="A40" s="34">
        <f t="shared" si="0"/>
        <v>0</v>
      </c>
      <c r="B40" s="33"/>
      <c r="C40" s="35"/>
    </row>
    <row r="41" spans="1:3" x14ac:dyDescent="0.2">
      <c r="A41" s="34" t="str">
        <f t="shared" si="0"/>
        <v>(1) De geregelde druk dient eventueel verhoogd te worden om rekening te houden met de minimale</v>
      </c>
      <c r="B41" s="33" t="s">
        <v>53</v>
      </c>
      <c r="C41" s="35" t="s">
        <v>54</v>
      </c>
    </row>
    <row r="42" spans="1:3" x14ac:dyDescent="0.2">
      <c r="A42" s="34" t="str">
        <f t="shared" si="0"/>
        <v xml:space="preserve"> werkingsdruk van de ketel en/of de minimale waarde aan de zuigzijde van de pomp</v>
      </c>
      <c r="B42" s="33" t="s">
        <v>52</v>
      </c>
      <c r="C42" s="35" t="s">
        <v>55</v>
      </c>
    </row>
    <row r="43" spans="1:3" x14ac:dyDescent="0.2">
      <c r="A43" s="34"/>
    </row>
    <row r="44" spans="1:3" x14ac:dyDescent="0.2">
      <c r="A44" s="34" t="str">
        <f t="shared" si="0"/>
        <v>Dossier</v>
      </c>
      <c r="B44" t="s">
        <v>24</v>
      </c>
      <c r="C44" s="33" t="s">
        <v>24</v>
      </c>
    </row>
    <row r="45" spans="1:3" x14ac:dyDescent="0.2">
      <c r="A45" s="34" t="str">
        <f t="shared" si="0"/>
        <v>Naam</v>
      </c>
      <c r="B45" t="s">
        <v>25</v>
      </c>
      <c r="C45" s="33" t="s">
        <v>34</v>
      </c>
    </row>
    <row r="46" spans="1:3" x14ac:dyDescent="0.2">
      <c r="A46" s="34" t="str">
        <f t="shared" si="0"/>
        <v>Adres</v>
      </c>
      <c r="B46" t="s">
        <v>26</v>
      </c>
      <c r="C46" s="33" t="s">
        <v>35</v>
      </c>
    </row>
    <row r="47" spans="1:3" x14ac:dyDescent="0.2">
      <c r="A47" s="34" t="str">
        <f>IF(A$3=B$3,B47,C47)</f>
        <v>Gemeente</v>
      </c>
      <c r="B47" t="s">
        <v>27</v>
      </c>
      <c r="C47" s="33" t="s">
        <v>36</v>
      </c>
    </row>
    <row r="48" spans="1:3" x14ac:dyDescent="0.2">
      <c r="A48" s="34" t="str">
        <f t="shared" si="0"/>
        <v>Commentaar</v>
      </c>
      <c r="B48" t="s">
        <v>28</v>
      </c>
      <c r="C48" s="33" t="s">
        <v>37</v>
      </c>
    </row>
    <row r="49" spans="1:3" x14ac:dyDescent="0.2">
      <c r="A49" s="34" t="str">
        <f t="shared" si="0"/>
        <v xml:space="preserve">    Datum</v>
      </c>
      <c r="B49" s="33" t="s">
        <v>38</v>
      </c>
      <c r="C49" s="33" t="s">
        <v>39</v>
      </c>
    </row>
    <row r="53" spans="1:3" x14ac:dyDescent="0.2">
      <c r="B53" s="33"/>
      <c r="C53" s="33"/>
    </row>
    <row r="54" spans="1:3" x14ac:dyDescent="0.2">
      <c r="B54" s="33"/>
      <c r="C54" s="33"/>
    </row>
    <row r="55" spans="1:3" x14ac:dyDescent="0.2">
      <c r="B55" s="33"/>
      <c r="C55" s="33"/>
    </row>
  </sheetData>
  <sheetProtection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Info</vt:lpstr>
      <vt:lpstr>Calcul - Berekening</vt:lpstr>
      <vt:lpstr>Directives</vt:lpstr>
      <vt:lpstr>Richtlijnen</vt:lpstr>
      <vt:lpstr>Coef d'expansion</vt:lpstr>
      <vt:lpstr>Langage</vt:lpstr>
      <vt:lpstr>Directives!OLE_LINK10</vt:lpstr>
      <vt:lpstr>Directives!OLE_LINK2</vt:lpstr>
      <vt:lpstr>'Calcul - Berekening'!Print_Area</vt:lpstr>
      <vt:lpstr>Directives!Print_Area</vt:lpstr>
      <vt:lpstr>Richtlijnen!Print_Area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Vase d'expansion - EN 12828:2003 Annex D - Expansievat</dc:title>
  <dc:creator>Christophe Delmotte</dc:creator>
  <cp:lastModifiedBy>Gauthier Zarmati</cp:lastModifiedBy>
  <cp:lastPrinted>2014-04-01T06:18:28Z</cp:lastPrinted>
  <dcterms:created xsi:type="dcterms:W3CDTF">1998-03-31T07:05:34Z</dcterms:created>
  <dcterms:modified xsi:type="dcterms:W3CDTF">2022-10-20T14:22:57Z</dcterms:modified>
</cp:coreProperties>
</file>